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2"/>
  </bookViews>
  <sheets>
    <sheet name="2009-NİSAN" sheetId="1" r:id="rId1"/>
    <sheet name="2010-NİSAN" sheetId="2" r:id="rId2"/>
    <sheet name="2011-NİSAN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'2009-NİSAN'!$CM$1:$CT$20</definedName>
    <definedName name="_xlnm.Print_Area" localSheetId="1">'2010-NİSAN'!$BU$1:$CB$21</definedName>
  </definedNames>
  <calcPr fullCalcOnLoad="1"/>
</workbook>
</file>

<file path=xl/sharedStrings.xml><?xml version="1.0" encoding="utf-8"?>
<sst xmlns="http://schemas.openxmlformats.org/spreadsheetml/2006/main" count="1548" uniqueCount="111">
  <si>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</si>
  <si>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</si>
  <si>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</si>
  <si>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</si>
  <si>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</si>
  <si>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</si>
  <si>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</si>
  <si>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</si>
  <si>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</si>
  <si>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</si>
  <si>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</si>
  <si>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</si>
  <si>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</si>
  <si>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</si>
  <si>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</si>
  <si>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</si>
  <si>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</si>
  <si>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</si>
  <si>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</si>
  <si>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</si>
  <si>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</si>
  <si>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</si>
  <si>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</si>
  <si>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</si>
  <si>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</si>
  <si>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</si>
  <si>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</si>
  <si>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</si>
  <si>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</si>
  <si>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</si>
  <si>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</si>
  <si>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</si>
  <si>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</si>
  <si>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</si>
  <si>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</si>
  <si>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</si>
  <si>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</si>
  <si>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</si>
  <si>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</si>
  <si>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</si>
  <si>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</si>
  <si>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</si>
  <si>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</si>
  <si>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</si>
  <si>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</si>
  <si>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</si>
  <si>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</si>
  <si>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</si>
  <si>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</si>
  <si>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</si>
  <si>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</si>
  <si>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</si>
  <si>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</si>
  <si>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</si>
  <si>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</si>
  <si>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</si>
  <si>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</si>
  <si>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</si>
  <si>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</si>
  <si>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</si>
  <si>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</si>
  <si>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</si>
  <si>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</si>
  <si>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</si>
  <si>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</si>
  <si>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</si>
  <si>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</si>
  <si>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</si>
  <si>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</si>
  <si>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</si>
  <si>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</si>
  <si>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</si>
  <si>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</si>
  <si>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</si>
  <si>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</si>
  <si>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</si>
  <si>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</si>
  <si>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</si>
  <si>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</si>
  <si>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</si>
  <si>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</si>
  <si>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</si>
  <si>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</si>
  <si>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</si>
  <si>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</si>
  <si>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</si>
  <si>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</si>
  <si>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</si>
  <si>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</si>
  <si>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</si>
  <si>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</si>
  <si>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</si>
  <si>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(*) 15 günlük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</si>
  <si>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</si>
  <si>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</si>
  <si>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</si>
  <si>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</si>
  <si>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</si>
  <si>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</si>
  <si>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</si>
  <si>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</si>
  <si>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</si>
  <si>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</si>
  <si>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</si>
  <si>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</si>
  <si>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</si>
  <si>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</si>
  <si>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</si>
  <si>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</si>
  <si>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OCAK-NİSAN DÖNEMİNDE İZMİR İLİNE BAĞLI MÜZELERİN ZİYARETÇİ SAYILARI</t>
  </si>
  <si>
    <t>OCAK-NİSAN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</si>
</sst>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4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2"/>
      <name val="Arial Tur"/>
      <family val="0"/>
    </font>
    <font>
      <sz val="8.25"/>
      <name val="Arial Tur"/>
      <family val="0"/>
    </font>
    <font>
      <sz val="14.5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24" borderId="10" xfId="0" applyNumberFormat="1" applyFill="1" applyBorder="1" applyAlignment="1">
      <alignment/>
    </xf>
    <xf numFmtId="177" fontId="0" fillId="24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24" borderId="14" xfId="0" applyFill="1" applyBorder="1" applyAlignment="1">
      <alignment/>
    </xf>
    <xf numFmtId="177" fontId="0" fillId="24" borderId="12" xfId="0" applyNumberFormat="1" applyFill="1" applyBorder="1" applyAlignment="1">
      <alignment/>
    </xf>
    <xf numFmtId="177" fontId="0" fillId="24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77" fontId="1" fillId="7" borderId="25" xfId="0" applyNumberFormat="1" applyFont="1" applyFill="1" applyBorder="1" applyAlignment="1">
      <alignment horizontal="center" vertical="center"/>
    </xf>
    <xf numFmtId="177" fontId="1" fillId="7" borderId="26" xfId="0" applyNumberFormat="1" applyFont="1" applyFill="1" applyBorder="1" applyAlignment="1">
      <alignment horizontal="center" vertical="center"/>
    </xf>
    <xf numFmtId="177" fontId="1" fillId="7" borderId="27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24" borderId="10" xfId="0" applyNumberFormat="1" applyFill="1" applyBorder="1" applyAlignment="1">
      <alignment horizontal="right"/>
    </xf>
    <xf numFmtId="177" fontId="0" fillId="24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24" borderId="13" xfId="0" applyNumberForma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19" borderId="16" xfId="0" applyNumberFormat="1" applyFont="1" applyFill="1" applyBorder="1" applyAlignment="1">
      <alignment horizontal="center"/>
    </xf>
    <xf numFmtId="4" fontId="6" fillId="19" borderId="19" xfId="0" applyNumberFormat="1" applyFont="1" applyFill="1" applyBorder="1" applyAlignment="1">
      <alignment horizontal="center"/>
    </xf>
    <xf numFmtId="4" fontId="6" fillId="19" borderId="15" xfId="0" applyNumberFormat="1" applyFont="1" applyFill="1" applyBorder="1" applyAlignment="1">
      <alignment horizontal="center"/>
    </xf>
    <xf numFmtId="4" fontId="6" fillId="19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 horizontal="right"/>
    </xf>
    <xf numFmtId="177" fontId="1" fillId="7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7" borderId="27" xfId="0" applyNumberFormat="1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24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19" borderId="30" xfId="0" applyFont="1" applyFill="1" applyBorder="1" applyAlignment="1">
      <alignment horizontal="center" vertical="center"/>
    </xf>
    <xf numFmtId="177" fontId="0" fillId="24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24" borderId="12" xfId="0" applyNumberFormat="1" applyFill="1" applyBorder="1" applyAlignment="1">
      <alignment horizontal="right"/>
    </xf>
    <xf numFmtId="0" fontId="0" fillId="19" borderId="15" xfId="0" applyFill="1" applyBorder="1" applyAlignment="1">
      <alignment/>
    </xf>
    <xf numFmtId="0" fontId="0" fillId="19" borderId="18" xfId="0" applyFill="1" applyBorder="1" applyAlignment="1">
      <alignment/>
    </xf>
    <xf numFmtId="0" fontId="4" fillId="24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7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19" borderId="32" xfId="0" applyFont="1" applyFill="1" applyBorder="1" applyAlignment="1">
      <alignment horizontal="center"/>
    </xf>
    <xf numFmtId="0" fontId="0" fillId="19" borderId="28" xfId="0" applyFill="1" applyBorder="1" applyAlignment="1">
      <alignment/>
    </xf>
    <xf numFmtId="0" fontId="1" fillId="19" borderId="18" xfId="0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19" borderId="18" xfId="0" applyFill="1" applyBorder="1" applyAlignment="1">
      <alignment horizontal="right"/>
    </xf>
    <xf numFmtId="3" fontId="2" fillId="7" borderId="30" xfId="0" applyNumberFormat="1" applyFont="1" applyFill="1" applyBorder="1" applyAlignment="1">
      <alignment horizontal="right" vertical="center"/>
    </xf>
    <xf numFmtId="4" fontId="2" fillId="7" borderId="30" xfId="0" applyNumberFormat="1" applyFont="1" applyFill="1" applyBorder="1" applyAlignment="1">
      <alignment horizontal="right" vertical="center"/>
    </xf>
    <xf numFmtId="177" fontId="0" fillId="24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36" fillId="25" borderId="0" xfId="0" applyNumberFormat="1" applyFont="1" applyFill="1" applyBorder="1" applyAlignment="1">
      <alignment/>
    </xf>
    <xf numFmtId="3" fontId="36" fillId="25" borderId="0" xfId="0" applyNumberFormat="1" applyFont="1" applyFill="1" applyBorder="1" applyAlignment="1">
      <alignment horizontal="center"/>
    </xf>
    <xf numFmtId="4" fontId="36" fillId="25" borderId="0" xfId="0" applyNumberFormat="1" applyFont="1" applyFill="1" applyBorder="1" applyAlignment="1">
      <alignment horizontal="right"/>
    </xf>
    <xf numFmtId="1" fontId="36" fillId="25" borderId="0" xfId="0" applyNumberFormat="1" applyFont="1" applyFill="1" applyBorder="1" applyAlignment="1">
      <alignment horizontal="center"/>
    </xf>
    <xf numFmtId="0" fontId="43" fillId="25" borderId="0" xfId="0" applyFont="1" applyFill="1" applyBorder="1" applyAlignment="1">
      <alignment/>
    </xf>
    <xf numFmtId="4" fontId="44" fillId="25" borderId="0" xfId="0" applyNumberFormat="1" applyFont="1" applyFill="1" applyBorder="1" applyAlignment="1">
      <alignment horizontal="right"/>
    </xf>
    <xf numFmtId="1" fontId="44" fillId="25" borderId="0" xfId="0" applyNumberFormat="1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3" fontId="35" fillId="25" borderId="0" xfId="0" applyNumberFormat="1" applyFont="1" applyFill="1" applyBorder="1" applyAlignment="1">
      <alignment horizontal="center"/>
    </xf>
    <xf numFmtId="4" fontId="35" fillId="2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19" borderId="20" xfId="0" applyFill="1" applyBorder="1" applyAlignment="1">
      <alignment horizontal="right"/>
    </xf>
    <xf numFmtId="0" fontId="0" fillId="19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10" fillId="0" borderId="36" xfId="0" applyNumberFormat="1" applyFont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35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left"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0" fontId="9" fillId="19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19" borderId="17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19" borderId="32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19" borderId="27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OCAK-NİSAN DÖNEMİNDE İZMİR İLİNE BAĞLI MÜZELERİN ZİYARETÇİ SAYILARI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19706697"/>
        <c:axId val="43142546"/>
      </c:bar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9706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5"/>
          <c:y val="0.0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OCAK-NİSAN DÖNEMİNDE İZMİR İLİNE BAĞLI MÜZELERİN GELİRLERİ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52738595"/>
        <c:axId val="4885308"/>
      </c:bar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885308"/>
        <c:crosses val="autoZero"/>
        <c:auto val="1"/>
        <c:lblOffset val="100"/>
        <c:noMultiLvlLbl val="0"/>
      </c:catAx>
      <c:valAx>
        <c:axId val="4885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273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Chart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Chart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V1">
      <selection activeCell="AD24" sqref="AD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59" t="s">
        <v>37</v>
      </c>
      <c r="B1" s="159"/>
      <c r="C1" s="159"/>
      <c r="D1" s="159"/>
      <c r="E1" s="159"/>
      <c r="F1" s="159"/>
      <c r="G1" s="159"/>
      <c r="H1" s="159"/>
      <c r="J1" s="137" t="s">
        <v>38</v>
      </c>
      <c r="K1" s="137"/>
      <c r="L1" s="137"/>
      <c r="M1" s="137"/>
      <c r="N1" s="137"/>
      <c r="O1" s="137"/>
      <c r="P1" s="137"/>
      <c r="Q1" s="137"/>
      <c r="S1" s="137" t="s">
        <v>39</v>
      </c>
      <c r="T1" s="137"/>
      <c r="U1" s="137"/>
      <c r="V1" s="137"/>
      <c r="W1" s="137"/>
      <c r="X1" s="137"/>
      <c r="Y1" s="137"/>
      <c r="Z1" s="137"/>
      <c r="AB1" s="137" t="s">
        <v>40</v>
      </c>
      <c r="AC1" s="137"/>
      <c r="AD1" s="137"/>
      <c r="AE1" s="137"/>
      <c r="AF1" s="137"/>
      <c r="AG1" s="137"/>
      <c r="AH1" s="137"/>
      <c r="AI1" s="137"/>
      <c r="AK1" s="137" t="s">
        <v>41</v>
      </c>
      <c r="AL1" s="137"/>
      <c r="AM1" s="137"/>
      <c r="AN1" s="137"/>
      <c r="AO1" s="137"/>
      <c r="AP1" s="137"/>
      <c r="AQ1" s="137"/>
      <c r="AR1" s="137"/>
      <c r="AT1" s="137" t="s">
        <v>42</v>
      </c>
      <c r="AU1" s="137"/>
      <c r="AV1" s="137"/>
      <c r="AW1" s="137"/>
      <c r="AX1" s="137"/>
      <c r="AY1" s="137"/>
      <c r="AZ1" s="137"/>
      <c r="BA1" s="137"/>
      <c r="BC1" s="137" t="s">
        <v>43</v>
      </c>
      <c r="BD1" s="137"/>
      <c r="BE1" s="137"/>
      <c r="BF1" s="137"/>
      <c r="BG1" s="137"/>
      <c r="BH1" s="137"/>
      <c r="BI1" s="137"/>
      <c r="BJ1" s="137"/>
      <c r="BL1" s="137" t="s">
        <v>44</v>
      </c>
      <c r="BM1" s="137"/>
      <c r="BN1" s="137"/>
      <c r="BO1" s="137"/>
      <c r="BP1" s="137"/>
      <c r="BQ1" s="137"/>
      <c r="BR1" s="137"/>
      <c r="BS1" s="137"/>
      <c r="BU1" s="137" t="s">
        <v>45</v>
      </c>
      <c r="BV1" s="137"/>
      <c r="BW1" s="137"/>
      <c r="BX1" s="137"/>
      <c r="BY1" s="137"/>
      <c r="BZ1" s="137"/>
      <c r="CA1" s="137"/>
      <c r="CB1" s="137"/>
      <c r="CD1" s="137" t="s">
        <v>46</v>
      </c>
      <c r="CE1" s="137"/>
      <c r="CF1" s="137"/>
      <c r="CG1" s="137"/>
      <c r="CH1" s="137"/>
      <c r="CI1" s="137"/>
      <c r="CJ1" s="137"/>
      <c r="CK1" s="137"/>
      <c r="CM1" s="137" t="s">
        <v>47</v>
      </c>
      <c r="CN1" s="137"/>
      <c r="CO1" s="137"/>
      <c r="CP1" s="137"/>
      <c r="CQ1" s="137"/>
      <c r="CR1" s="137"/>
      <c r="CS1" s="137"/>
      <c r="CT1" s="137"/>
      <c r="CV1" s="137" t="s">
        <v>73</v>
      </c>
      <c r="CW1" s="137"/>
      <c r="CX1" s="137"/>
      <c r="CY1" s="137"/>
      <c r="CZ1" s="137"/>
      <c r="DA1" s="137"/>
      <c r="DB1" s="137"/>
      <c r="DC1" s="137"/>
      <c r="DE1" s="157" t="s">
        <v>50</v>
      </c>
      <c r="DF1" s="157"/>
      <c r="DG1" s="157"/>
      <c r="DH1" s="157"/>
      <c r="DI1" s="157"/>
      <c r="DJ1" s="157"/>
      <c r="DK1" s="157"/>
      <c r="DL1" s="157"/>
      <c r="DO1" s="157" t="s">
        <v>64</v>
      </c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F1" s="154" t="s">
        <v>72</v>
      </c>
      <c r="EG1" s="154"/>
      <c r="EH1" s="154"/>
      <c r="EI1" s="154"/>
      <c r="EJ1" s="154"/>
      <c r="EK1" s="154"/>
    </row>
    <row r="2" spans="1:141" ht="13.5" customHeight="1" thickBot="1">
      <c r="A2" s="16" t="s">
        <v>30</v>
      </c>
      <c r="B2" s="150" t="s">
        <v>35</v>
      </c>
      <c r="C2" s="160"/>
      <c r="D2" s="160"/>
      <c r="E2" s="160"/>
      <c r="F2" s="151"/>
      <c r="G2" s="15" t="s">
        <v>0</v>
      </c>
      <c r="H2" s="43" t="s">
        <v>1</v>
      </c>
      <c r="I2" s="13"/>
      <c r="J2" s="16" t="s">
        <v>30</v>
      </c>
      <c r="K2" s="150" t="s">
        <v>35</v>
      </c>
      <c r="L2" s="160"/>
      <c r="M2" s="160"/>
      <c r="N2" s="160"/>
      <c r="O2" s="151"/>
      <c r="P2" s="15" t="s">
        <v>0</v>
      </c>
      <c r="Q2" s="43" t="s">
        <v>1</v>
      </c>
      <c r="S2" s="16" t="s">
        <v>30</v>
      </c>
      <c r="T2" s="150" t="s">
        <v>35</v>
      </c>
      <c r="U2" s="160"/>
      <c r="V2" s="160"/>
      <c r="W2" s="160"/>
      <c r="X2" s="151"/>
      <c r="Y2" s="15" t="s">
        <v>0</v>
      </c>
      <c r="Z2" s="43" t="s">
        <v>1</v>
      </c>
      <c r="AB2" s="16" t="s">
        <v>30</v>
      </c>
      <c r="AC2" s="150" t="s">
        <v>35</v>
      </c>
      <c r="AD2" s="160"/>
      <c r="AE2" s="160"/>
      <c r="AF2" s="160"/>
      <c r="AG2" s="151"/>
      <c r="AH2" s="15" t="s">
        <v>0</v>
      </c>
      <c r="AI2" s="43" t="s">
        <v>1</v>
      </c>
      <c r="AK2" s="16" t="s">
        <v>30</v>
      </c>
      <c r="AL2" s="150" t="s">
        <v>35</v>
      </c>
      <c r="AM2" s="160"/>
      <c r="AN2" s="160"/>
      <c r="AO2" s="160"/>
      <c r="AP2" s="151"/>
      <c r="AQ2" s="15" t="s">
        <v>0</v>
      </c>
      <c r="AR2" s="43" t="s">
        <v>1</v>
      </c>
      <c r="AT2" s="16" t="s">
        <v>30</v>
      </c>
      <c r="AU2" s="150" t="s">
        <v>35</v>
      </c>
      <c r="AV2" s="160"/>
      <c r="AW2" s="160"/>
      <c r="AX2" s="160"/>
      <c r="AY2" s="151"/>
      <c r="AZ2" s="15" t="s">
        <v>0</v>
      </c>
      <c r="BA2" s="43" t="s">
        <v>1</v>
      </c>
      <c r="BC2" s="16" t="s">
        <v>30</v>
      </c>
      <c r="BD2" s="150" t="s">
        <v>35</v>
      </c>
      <c r="BE2" s="160"/>
      <c r="BF2" s="160"/>
      <c r="BG2" s="160"/>
      <c r="BH2" s="151"/>
      <c r="BI2" s="15" t="s">
        <v>0</v>
      </c>
      <c r="BJ2" s="43" t="s">
        <v>1</v>
      </c>
      <c r="BL2" s="16" t="s">
        <v>30</v>
      </c>
      <c r="BM2" s="150" t="s">
        <v>35</v>
      </c>
      <c r="BN2" s="160"/>
      <c r="BO2" s="160"/>
      <c r="BP2" s="160"/>
      <c r="BQ2" s="151"/>
      <c r="BR2" s="15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51"/>
      <c r="CA2" s="15" t="s">
        <v>0</v>
      </c>
      <c r="CB2" s="43" t="s">
        <v>1</v>
      </c>
      <c r="CD2" s="16" t="s">
        <v>30</v>
      </c>
      <c r="CE2" s="150" t="s">
        <v>35</v>
      </c>
      <c r="CF2" s="160"/>
      <c r="CG2" s="160"/>
      <c r="CH2" s="160"/>
      <c r="CI2" s="151"/>
      <c r="CJ2" s="15" t="s">
        <v>0</v>
      </c>
      <c r="CK2" s="43" t="s">
        <v>1</v>
      </c>
      <c r="CM2" s="16" t="s">
        <v>30</v>
      </c>
      <c r="CN2" s="150" t="s">
        <v>35</v>
      </c>
      <c r="CO2" s="160"/>
      <c r="CP2" s="160"/>
      <c r="CQ2" s="160"/>
      <c r="CR2" s="151"/>
      <c r="CS2" s="15" t="s">
        <v>0</v>
      </c>
      <c r="CT2" s="43" t="s">
        <v>1</v>
      </c>
      <c r="CV2" s="16" t="s">
        <v>30</v>
      </c>
      <c r="CW2" s="150" t="s">
        <v>35</v>
      </c>
      <c r="CX2" s="160"/>
      <c r="CY2" s="160"/>
      <c r="CZ2" s="160"/>
      <c r="DA2" s="151"/>
      <c r="DB2" s="15" t="s">
        <v>0</v>
      </c>
      <c r="DC2" s="43" t="s">
        <v>1</v>
      </c>
      <c r="DE2" s="16" t="s">
        <v>30</v>
      </c>
      <c r="DF2" s="150" t="s">
        <v>35</v>
      </c>
      <c r="DG2" s="160"/>
      <c r="DH2" s="160"/>
      <c r="DI2" s="160"/>
      <c r="DJ2" s="151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40"/>
      <c r="EG2" s="140"/>
      <c r="EH2" s="140"/>
      <c r="EI2" s="140"/>
      <c r="EJ2" s="140"/>
      <c r="EK2" s="140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2" t="s">
        <v>26</v>
      </c>
      <c r="F3" s="153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2" t="s">
        <v>26</v>
      </c>
      <c r="O3" s="153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2" t="s">
        <v>26</v>
      </c>
      <c r="X3" s="153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2" t="s">
        <v>26</v>
      </c>
      <c r="AG3" s="153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2" t="s">
        <v>26</v>
      </c>
      <c r="AP3" s="153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2" t="s">
        <v>26</v>
      </c>
      <c r="AY3" s="153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2" t="s">
        <v>26</v>
      </c>
      <c r="BH3" s="153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2" t="s">
        <v>26</v>
      </c>
      <c r="BQ3" s="153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2" t="s">
        <v>26</v>
      </c>
      <c r="BZ3" s="153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2" t="s">
        <v>26</v>
      </c>
      <c r="CI3" s="153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2" t="s">
        <v>26</v>
      </c>
      <c r="CR3" s="153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2" t="s">
        <v>26</v>
      </c>
      <c r="DA3" s="153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2" t="s">
        <v>26</v>
      </c>
      <c r="DJ3" s="153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50">
        <v>2008</v>
      </c>
      <c r="EH3" s="151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38"/>
      <c r="F4" s="139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38"/>
      <c r="O4" s="139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38"/>
      <c r="X4" s="139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38"/>
      <c r="AG4" s="139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/>
      <c r="AN4" s="3"/>
      <c r="AO4" s="82"/>
      <c r="AP4" s="58"/>
      <c r="AQ4" s="9">
        <f aca="true" t="shared" si="4" ref="AQ4:AQ19">SUM(AL4:AP4)</f>
        <v>0</v>
      </c>
      <c r="AR4" s="50"/>
      <c r="AT4" s="34" t="s">
        <v>51</v>
      </c>
      <c r="AU4" s="3"/>
      <c r="AV4" s="4"/>
      <c r="AW4" s="3"/>
      <c r="AX4" s="138"/>
      <c r="AY4" s="139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38"/>
      <c r="BH4" s="139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38"/>
      <c r="BQ4" s="139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38"/>
      <c r="BZ4" s="139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38"/>
      <c r="CI4" s="139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38"/>
      <c r="CR4" s="139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3121</v>
      </c>
      <c r="DH4" s="3">
        <f t="shared" si="12"/>
        <v>1431</v>
      </c>
      <c r="DI4" s="82">
        <f t="shared" si="12"/>
        <v>0</v>
      </c>
      <c r="DJ4" s="58"/>
      <c r="DK4" s="9">
        <f>SUM(DF4:DJ4)</f>
        <v>4737</v>
      </c>
      <c r="DL4" s="50">
        <f>SUM(H4+Q4+Z4+AI4+AR4+BA4+BJ4+BS4+CB4+CK4+CT4+DC4)</f>
        <v>11448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0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4737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48"/>
      <c r="F5" s="149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48"/>
      <c r="O5" s="149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48"/>
      <c r="X5" s="149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48"/>
      <c r="AG5" s="149"/>
      <c r="AH5" s="6">
        <f t="shared" si="3"/>
        <v>3216</v>
      </c>
      <c r="AI5" s="49"/>
      <c r="AK5" s="20" t="s">
        <v>4</v>
      </c>
      <c r="AL5" s="1"/>
      <c r="AM5" s="2"/>
      <c r="AN5" s="1"/>
      <c r="AO5" s="81"/>
      <c r="AP5" s="59"/>
      <c r="AQ5" s="6">
        <f t="shared" si="4"/>
        <v>0</v>
      </c>
      <c r="AR5" s="49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9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9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11931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11931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0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11931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1431</v>
      </c>
      <c r="EJ5" s="68">
        <f>DG4</f>
        <v>3121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38"/>
      <c r="F6" s="139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38"/>
      <c r="O6" s="139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38"/>
      <c r="X6" s="139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38"/>
      <c r="AG6" s="139"/>
      <c r="AH6" s="9">
        <f t="shared" si="3"/>
        <v>2668</v>
      </c>
      <c r="AI6" s="50">
        <v>5106</v>
      </c>
      <c r="AK6" s="34" t="s">
        <v>31</v>
      </c>
      <c r="AL6" s="3"/>
      <c r="AM6" s="4"/>
      <c r="AN6" s="3"/>
      <c r="AO6" s="82"/>
      <c r="AP6" s="58"/>
      <c r="AQ6" s="9">
        <f t="shared" si="4"/>
        <v>0</v>
      </c>
      <c r="AR6" s="50"/>
      <c r="AT6" s="34" t="s">
        <v>31</v>
      </c>
      <c r="AU6" s="3"/>
      <c r="AV6" s="4"/>
      <c r="AW6" s="3"/>
      <c r="AX6" s="138"/>
      <c r="AY6" s="139"/>
      <c r="AZ6" s="9">
        <f t="shared" si="5"/>
        <v>0</v>
      </c>
      <c r="BA6" s="50"/>
      <c r="BC6" s="34" t="s">
        <v>31</v>
      </c>
      <c r="BD6" s="3"/>
      <c r="BE6" s="4"/>
      <c r="BF6" s="3"/>
      <c r="BG6" s="138"/>
      <c r="BH6" s="139"/>
      <c r="BI6" s="9">
        <f t="shared" si="6"/>
        <v>0</v>
      </c>
      <c r="BJ6" s="50"/>
      <c r="BL6" s="34" t="s">
        <v>31</v>
      </c>
      <c r="BM6" s="3"/>
      <c r="BN6" s="4"/>
      <c r="BO6" s="3"/>
      <c r="BP6" s="138"/>
      <c r="BQ6" s="139"/>
      <c r="BR6" s="9">
        <f t="shared" si="7"/>
        <v>0</v>
      </c>
      <c r="BS6" s="50"/>
      <c r="BU6" s="34" t="s">
        <v>31</v>
      </c>
      <c r="BV6" s="3"/>
      <c r="BW6" s="4"/>
      <c r="BX6" s="3"/>
      <c r="BY6" s="138"/>
      <c r="BZ6" s="139"/>
      <c r="CA6" s="9">
        <f t="shared" si="8"/>
        <v>0</v>
      </c>
      <c r="CB6" s="50"/>
      <c r="CD6" s="34" t="s">
        <v>31</v>
      </c>
      <c r="CE6" s="3"/>
      <c r="CF6" s="4"/>
      <c r="CG6" s="3"/>
      <c r="CH6" s="138"/>
      <c r="CI6" s="139"/>
      <c r="CJ6" s="9">
        <f t="shared" si="9"/>
        <v>0</v>
      </c>
      <c r="CK6" s="50"/>
      <c r="CM6" s="34" t="s">
        <v>31</v>
      </c>
      <c r="CN6" s="3"/>
      <c r="CO6" s="4"/>
      <c r="CP6" s="3"/>
      <c r="CQ6" s="138"/>
      <c r="CR6" s="139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2167</v>
      </c>
      <c r="DH6" s="3">
        <f aca="true" t="shared" si="29" ref="DH6:DH19">SUM(D6+M6+V6+AE6+AN6+AW6+BF6+BO6+BX6+CG6+CP6+CY6)</f>
        <v>4018</v>
      </c>
      <c r="DI6" s="82">
        <f aca="true" t="shared" si="30" ref="DI6:DI19">SUM(E6+N6+W6+AF6+AO6+AX6+BG6+BP6+BY6+CH6+CQ6+CZ6)</f>
        <v>0</v>
      </c>
      <c r="DJ6" s="58"/>
      <c r="DK6" s="9">
        <f t="shared" si="14"/>
        <v>6203</v>
      </c>
      <c r="DL6" s="50">
        <f aca="true" t="shared" si="31" ref="DL6:DL19">SUM(H6+Q6+Z6+AI6+AR6+BA6+BJ6+BS6+CB6+CK6+CT6+DC6)</f>
        <v>12054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0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6203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48"/>
      <c r="F7" s="149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48"/>
      <c r="O7" s="149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48"/>
      <c r="X7" s="149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48">
        <v>7355</v>
      </c>
      <c r="AG7" s="149"/>
      <c r="AH7" s="6">
        <f>SUM(AC7:AG7)</f>
        <v>16979</v>
      </c>
      <c r="AI7" s="49">
        <v>8817</v>
      </c>
      <c r="AK7" s="21" t="s">
        <v>11</v>
      </c>
      <c r="AL7" s="1"/>
      <c r="AM7" s="2"/>
      <c r="AN7" s="1"/>
      <c r="AO7" s="81"/>
      <c r="AP7" s="59"/>
      <c r="AQ7" s="6">
        <f>SUM(AL7:AP7)</f>
        <v>0</v>
      </c>
      <c r="AR7" s="49"/>
      <c r="AT7" s="21" t="s">
        <v>11</v>
      </c>
      <c r="AU7" s="1"/>
      <c r="AV7" s="2"/>
      <c r="AW7" s="1"/>
      <c r="AX7" s="148"/>
      <c r="AY7" s="149"/>
      <c r="AZ7" s="6">
        <f>SUM(AU7:AY7)</f>
        <v>0</v>
      </c>
      <c r="BA7" s="49"/>
      <c r="BC7" s="21" t="s">
        <v>11</v>
      </c>
      <c r="BD7" s="1"/>
      <c r="BE7" s="2"/>
      <c r="BF7" s="1"/>
      <c r="BG7" s="148"/>
      <c r="BH7" s="149"/>
      <c r="BI7" s="6">
        <f>SUM(BD7:BH7)</f>
        <v>0</v>
      </c>
      <c r="BJ7" s="49"/>
      <c r="BL7" s="21" t="s">
        <v>11</v>
      </c>
      <c r="BM7" s="1"/>
      <c r="BN7" s="2"/>
      <c r="BO7" s="1"/>
      <c r="BP7" s="148"/>
      <c r="BQ7" s="149"/>
      <c r="BR7" s="6">
        <f>SUM(BM7:BQ7)</f>
        <v>0</v>
      </c>
      <c r="BS7" s="49"/>
      <c r="BU7" s="21" t="s">
        <v>11</v>
      </c>
      <c r="BV7" s="1"/>
      <c r="BW7" s="2"/>
      <c r="BX7" s="1"/>
      <c r="BY7" s="148"/>
      <c r="BZ7" s="149"/>
      <c r="CA7" s="6">
        <f>SUM(BV7:BZ7)</f>
        <v>0</v>
      </c>
      <c r="CB7" s="49"/>
      <c r="CD7" s="21" t="s">
        <v>11</v>
      </c>
      <c r="CE7" s="1"/>
      <c r="CF7" s="2"/>
      <c r="CG7" s="1"/>
      <c r="CH7" s="148"/>
      <c r="CI7" s="149"/>
      <c r="CJ7" s="6">
        <f>SUM(CE7:CI7)</f>
        <v>0</v>
      </c>
      <c r="CK7" s="49"/>
      <c r="CM7" s="21" t="s">
        <v>11</v>
      </c>
      <c r="CN7" s="1"/>
      <c r="CO7" s="2"/>
      <c r="CP7" s="1"/>
      <c r="CQ7" s="148"/>
      <c r="CR7" s="149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6278</v>
      </c>
      <c r="DH7" s="1">
        <f t="shared" si="29"/>
        <v>8197</v>
      </c>
      <c r="DI7" s="81">
        <f t="shared" si="30"/>
        <v>7355</v>
      </c>
      <c r="DJ7" s="59"/>
      <c r="DK7" s="9">
        <f>SUM(DF7:DJ7)</f>
        <v>22078</v>
      </c>
      <c r="DL7" s="49">
        <f t="shared" si="31"/>
        <v>20358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0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22078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4364</v>
      </c>
      <c r="EJ7" s="68">
        <f>DG19</f>
        <v>1863</v>
      </c>
      <c r="EK7" s="68">
        <f>DF19</f>
        <v>350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48">
        <v>1576</v>
      </c>
      <c r="F8" s="149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48">
        <v>1019</v>
      </c>
      <c r="O8" s="149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48">
        <v>2385</v>
      </c>
      <c r="X8" s="149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48">
        <v>396</v>
      </c>
      <c r="AG8" s="149"/>
      <c r="AH8" s="6">
        <f t="shared" si="3"/>
        <v>2758</v>
      </c>
      <c r="AI8" s="49">
        <v>21750</v>
      </c>
      <c r="AK8" s="20" t="s">
        <v>5</v>
      </c>
      <c r="AL8" s="39"/>
      <c r="AM8" s="2"/>
      <c r="AN8" s="1"/>
      <c r="AO8" s="81"/>
      <c r="AP8" s="59"/>
      <c r="AQ8" s="6">
        <f t="shared" si="4"/>
        <v>0</v>
      </c>
      <c r="AR8" s="49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9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872</v>
      </c>
      <c r="DG8" s="2">
        <f t="shared" si="28"/>
        <v>4842</v>
      </c>
      <c r="DH8" s="1">
        <f t="shared" si="29"/>
        <v>4739</v>
      </c>
      <c r="DI8" s="81">
        <f t="shared" si="30"/>
        <v>5376</v>
      </c>
      <c r="DJ8" s="59"/>
      <c r="DK8" s="9">
        <f t="shared" si="14"/>
        <v>15829</v>
      </c>
      <c r="DL8" s="49">
        <f t="shared" si="31"/>
        <v>43750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15829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11931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38">
        <v>21629</v>
      </c>
      <c r="F9" s="139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38">
        <v>22410</v>
      </c>
      <c r="O9" s="139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38">
        <v>61443</v>
      </c>
      <c r="X9" s="139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38"/>
      <c r="AG9" s="139"/>
      <c r="AH9" s="9">
        <f>SUM(AC9:AG9)</f>
        <v>1990</v>
      </c>
      <c r="AI9" s="50">
        <v>416400</v>
      </c>
      <c r="AK9" s="33" t="s">
        <v>13</v>
      </c>
      <c r="AL9" s="37"/>
      <c r="AM9" s="4"/>
      <c r="AN9" s="3"/>
      <c r="AO9" s="82"/>
      <c r="AP9" s="58"/>
      <c r="AQ9" s="9">
        <f>SUM(AL9:AP9)</f>
        <v>0</v>
      </c>
      <c r="AR9" s="50"/>
      <c r="AT9" s="33" t="s">
        <v>13</v>
      </c>
      <c r="AU9" s="37"/>
      <c r="AV9" s="4"/>
      <c r="AW9" s="3"/>
      <c r="AX9" s="138"/>
      <c r="AY9" s="139"/>
      <c r="AZ9" s="9">
        <f>SUM(AU9:AY9)</f>
        <v>0</v>
      </c>
      <c r="BA9" s="50"/>
      <c r="BC9" s="33" t="s">
        <v>13</v>
      </c>
      <c r="BD9" s="37"/>
      <c r="BE9" s="4"/>
      <c r="BF9" s="3"/>
      <c r="BG9" s="138"/>
      <c r="BH9" s="139"/>
      <c r="BI9" s="9">
        <f>SUM(BD9:BH9)</f>
        <v>0</v>
      </c>
      <c r="BJ9" s="50"/>
      <c r="BL9" s="33" t="s">
        <v>13</v>
      </c>
      <c r="BM9" s="37"/>
      <c r="BN9" s="4"/>
      <c r="BO9" s="3"/>
      <c r="BP9" s="138"/>
      <c r="BQ9" s="139"/>
      <c r="BR9" s="9">
        <f>SUM(BM9:BQ9)</f>
        <v>0</v>
      </c>
      <c r="BS9" s="50"/>
      <c r="BU9" s="33" t="s">
        <v>13</v>
      </c>
      <c r="BV9" s="37"/>
      <c r="BW9" s="4"/>
      <c r="BX9" s="3"/>
      <c r="BY9" s="138"/>
      <c r="BZ9" s="139"/>
      <c r="CA9" s="9">
        <f>SUM(BV9:BZ9)</f>
        <v>0</v>
      </c>
      <c r="CB9" s="50"/>
      <c r="CD9" s="33" t="s">
        <v>13</v>
      </c>
      <c r="CE9" s="37"/>
      <c r="CF9" s="4"/>
      <c r="CG9" s="3"/>
      <c r="CH9" s="138"/>
      <c r="CI9" s="139"/>
      <c r="CJ9" s="9">
        <f>SUM(CE9:CI9)</f>
        <v>0</v>
      </c>
      <c r="CK9" s="50"/>
      <c r="CM9" s="33" t="s">
        <v>13</v>
      </c>
      <c r="CN9" s="37"/>
      <c r="CO9" s="4"/>
      <c r="CP9" s="3"/>
      <c r="CQ9" s="138"/>
      <c r="CR9" s="139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4036</v>
      </c>
      <c r="DG9" s="4">
        <f t="shared" si="28"/>
        <v>17459</v>
      </c>
      <c r="DH9" s="3">
        <f t="shared" si="29"/>
        <v>14985</v>
      </c>
      <c r="DI9" s="82">
        <f t="shared" si="30"/>
        <v>105482</v>
      </c>
      <c r="DJ9" s="58"/>
      <c r="DK9" s="9">
        <f>SUM(DF9:DJ9)</f>
        <v>141962</v>
      </c>
      <c r="DL9" s="50">
        <f t="shared" si="31"/>
        <v>694160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0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141962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11712</v>
      </c>
      <c r="EJ9" s="68">
        <f>DG18</f>
        <v>1580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48">
        <v>6962</v>
      </c>
      <c r="F10" s="149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48">
        <v>7194</v>
      </c>
      <c r="O10" s="149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48">
        <v>9212</v>
      </c>
      <c r="X10" s="149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48"/>
      <c r="AG10" s="149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48"/>
      <c r="AY10" s="149"/>
      <c r="AZ10" s="6">
        <f>SUM(AU10:AY10)</f>
        <v>0</v>
      </c>
      <c r="BA10" s="49"/>
      <c r="BC10" s="20" t="s">
        <v>14</v>
      </c>
      <c r="BD10" s="39"/>
      <c r="BE10" s="2"/>
      <c r="BF10" s="1"/>
      <c r="BG10" s="148"/>
      <c r="BH10" s="149"/>
      <c r="BI10" s="6">
        <f>SUM(BD10:BH10)</f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>SUM(BM10:BQ10)</f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>SUM(BV10:BZ10)</f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>SUM(CE10:CI10)</f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15552</v>
      </c>
      <c r="EJ10" s="68">
        <f>DG7</f>
        <v>6278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38">
        <v>279</v>
      </c>
      <c r="F11" s="139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38">
        <v>165</v>
      </c>
      <c r="O11" s="139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38">
        <v>299</v>
      </c>
      <c r="X11" s="139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38"/>
      <c r="AG11" s="139"/>
      <c r="AH11" s="9">
        <f>SUM(AC11:AG11)</f>
        <v>2228</v>
      </c>
      <c r="AI11" s="49">
        <v>71250</v>
      </c>
      <c r="AK11" s="33" t="s">
        <v>15</v>
      </c>
      <c r="AL11" s="37"/>
      <c r="AM11" s="38"/>
      <c r="AN11" s="3"/>
      <c r="AO11" s="82"/>
      <c r="AP11" s="58"/>
      <c r="AQ11" s="9">
        <f>SUM(AL11:AP11)</f>
        <v>0</v>
      </c>
      <c r="AR11" s="50"/>
      <c r="AT11" s="33" t="s">
        <v>15</v>
      </c>
      <c r="AU11" s="37"/>
      <c r="AV11" s="38"/>
      <c r="AW11" s="3"/>
      <c r="AX11" s="138"/>
      <c r="AY11" s="139"/>
      <c r="AZ11" s="9">
        <f>SUM(AU11:AY11)</f>
        <v>0</v>
      </c>
      <c r="BA11" s="50"/>
      <c r="BC11" s="33" t="s">
        <v>15</v>
      </c>
      <c r="BD11" s="37"/>
      <c r="BE11" s="38"/>
      <c r="BF11" s="3"/>
      <c r="BG11" s="138"/>
      <c r="BH11" s="139"/>
      <c r="BI11" s="9">
        <f>SUM(BD11:BH11)</f>
        <v>0</v>
      </c>
      <c r="BJ11" s="50"/>
      <c r="BL11" s="7" t="s">
        <v>15</v>
      </c>
      <c r="BM11" s="37"/>
      <c r="BN11" s="38"/>
      <c r="BO11" s="3"/>
      <c r="BP11" s="138"/>
      <c r="BQ11" s="139"/>
      <c r="BR11" s="9">
        <f>SUM(BM11:BQ11)</f>
        <v>0</v>
      </c>
      <c r="BS11" s="50"/>
      <c r="BU11" s="33" t="s">
        <v>15</v>
      </c>
      <c r="BV11" s="37"/>
      <c r="BW11" s="38"/>
      <c r="BX11" s="3"/>
      <c r="BY11" s="138"/>
      <c r="BZ11" s="139"/>
      <c r="CA11" s="9">
        <f>SUM(BV11:BZ11)</f>
        <v>0</v>
      </c>
      <c r="CB11" s="50"/>
      <c r="CD11" s="33" t="s">
        <v>15</v>
      </c>
      <c r="CE11" s="37"/>
      <c r="CF11" s="38"/>
      <c r="CG11" s="3"/>
      <c r="CH11" s="138"/>
      <c r="CI11" s="139"/>
      <c r="CJ11" s="9">
        <f>SUM(CE11:CI11)</f>
        <v>0</v>
      </c>
      <c r="CK11" s="50"/>
      <c r="CM11" s="33" t="s">
        <v>15</v>
      </c>
      <c r="CN11" s="37"/>
      <c r="CO11" s="38"/>
      <c r="CP11" s="3"/>
      <c r="CQ11" s="138"/>
      <c r="CR11" s="139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1009</v>
      </c>
      <c r="DH11" s="3">
        <f t="shared" si="29"/>
        <v>5000</v>
      </c>
      <c r="DI11" s="82">
        <f t="shared" si="30"/>
        <v>743</v>
      </c>
      <c r="DJ11" s="58"/>
      <c r="DK11" s="9">
        <f>SUM(DF11:DJ11)</f>
        <v>6797</v>
      </c>
      <c r="DL11" s="50">
        <f t="shared" si="31"/>
        <v>127500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0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6797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38"/>
      <c r="F12" s="139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38"/>
      <c r="O12" s="139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38">
        <v>10</v>
      </c>
      <c r="X12" s="139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38"/>
      <c r="AG12" s="139"/>
      <c r="AH12" s="9">
        <f t="shared" si="3"/>
        <v>724</v>
      </c>
      <c r="AI12" s="49">
        <v>1695</v>
      </c>
      <c r="AK12" s="33" t="s">
        <v>6</v>
      </c>
      <c r="AL12" s="3"/>
      <c r="AM12" s="4"/>
      <c r="AN12" s="3"/>
      <c r="AO12" s="82"/>
      <c r="AP12" s="58"/>
      <c r="AQ12" s="9">
        <f t="shared" si="4"/>
        <v>0</v>
      </c>
      <c r="AR12" s="50"/>
      <c r="AT12" s="33" t="s">
        <v>6</v>
      </c>
      <c r="AU12" s="3"/>
      <c r="AV12" s="4"/>
      <c r="AW12" s="3"/>
      <c r="AX12" s="138"/>
      <c r="AY12" s="139"/>
      <c r="AZ12" s="9">
        <f t="shared" si="5"/>
        <v>0</v>
      </c>
      <c r="BA12" s="50"/>
      <c r="BC12" s="33" t="s">
        <v>6</v>
      </c>
      <c r="BD12" s="3"/>
      <c r="BE12" s="4"/>
      <c r="BF12" s="3"/>
      <c r="BG12" s="138"/>
      <c r="BH12" s="139"/>
      <c r="BI12" s="9">
        <f t="shared" si="6"/>
        <v>0</v>
      </c>
      <c r="BJ12" s="50"/>
      <c r="BL12" s="33" t="s">
        <v>6</v>
      </c>
      <c r="BM12" s="3"/>
      <c r="BN12" s="4"/>
      <c r="BO12" s="3"/>
      <c r="BP12" s="138"/>
      <c r="BQ12" s="139"/>
      <c r="BR12" s="9">
        <f t="shared" si="7"/>
        <v>0</v>
      </c>
      <c r="BS12" s="50"/>
      <c r="BU12" s="33" t="s">
        <v>6</v>
      </c>
      <c r="BV12" s="3"/>
      <c r="BW12" s="4"/>
      <c r="BX12" s="3"/>
      <c r="BY12" s="138"/>
      <c r="BZ12" s="139"/>
      <c r="CA12" s="9">
        <f t="shared" si="8"/>
        <v>0</v>
      </c>
      <c r="CB12" s="50"/>
      <c r="CD12" s="33" t="s">
        <v>6</v>
      </c>
      <c r="CE12" s="3"/>
      <c r="CF12" s="4"/>
      <c r="CG12" s="3"/>
      <c r="CH12" s="138"/>
      <c r="CI12" s="139"/>
      <c r="CJ12" s="9">
        <f t="shared" si="9"/>
        <v>0</v>
      </c>
      <c r="CK12" s="50"/>
      <c r="CM12" s="33" t="s">
        <v>6</v>
      </c>
      <c r="CN12" s="3"/>
      <c r="CO12" s="4"/>
      <c r="CP12" s="3"/>
      <c r="CQ12" s="138"/>
      <c r="CR12" s="139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178</v>
      </c>
      <c r="DG12" s="4">
        <f t="shared" si="28"/>
        <v>964</v>
      </c>
      <c r="DH12" s="3">
        <f t="shared" si="29"/>
        <v>529</v>
      </c>
      <c r="DI12" s="82">
        <f t="shared" si="30"/>
        <v>10</v>
      </c>
      <c r="DJ12" s="58"/>
      <c r="DK12" s="9">
        <f t="shared" si="14"/>
        <v>1681</v>
      </c>
      <c r="DL12" s="50">
        <f t="shared" si="31"/>
        <v>3990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0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1681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4018</v>
      </c>
      <c r="EJ12" s="68">
        <f>DG6</f>
        <v>2167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48">
        <v>4915</v>
      </c>
      <c r="F13" s="149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48">
        <v>2416</v>
      </c>
      <c r="O13" s="149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48">
        <v>3778</v>
      </c>
      <c r="X13" s="149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48"/>
      <c r="AG13" s="149"/>
      <c r="AH13" s="6">
        <f>SUM(AC13:AG13)</f>
        <v>3682</v>
      </c>
      <c r="AI13" s="50">
        <v>79600</v>
      </c>
      <c r="AK13" s="20" t="s">
        <v>16</v>
      </c>
      <c r="AL13" s="1"/>
      <c r="AM13" s="2"/>
      <c r="AN13" s="1"/>
      <c r="AO13" s="81"/>
      <c r="AP13" s="59"/>
      <c r="AQ13" s="6">
        <f>SUM(AL13:AP13)</f>
        <v>0</v>
      </c>
      <c r="AR13" s="49"/>
      <c r="AT13" s="20" t="s">
        <v>16</v>
      </c>
      <c r="AU13" s="1"/>
      <c r="AV13" s="2"/>
      <c r="AW13" s="1"/>
      <c r="AX13" s="148"/>
      <c r="AY13" s="149"/>
      <c r="AZ13" s="6">
        <f>SUM(AU13:AY13)</f>
        <v>0</v>
      </c>
      <c r="BA13" s="49"/>
      <c r="BC13" s="20" t="s">
        <v>16</v>
      </c>
      <c r="BD13" s="1"/>
      <c r="BE13" s="2"/>
      <c r="BF13" s="1"/>
      <c r="BG13" s="148"/>
      <c r="BH13" s="149"/>
      <c r="BI13" s="6">
        <f>SUM(BD13:BH13)</f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>SUM(BM13:BQ13)</f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>SUM(BV13:BZ13)</f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>SUM(CE13:CI13)</f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213</v>
      </c>
      <c r="DG13" s="2">
        <f t="shared" si="28"/>
        <v>3124</v>
      </c>
      <c r="DH13" s="1">
        <f t="shared" si="29"/>
        <v>5295</v>
      </c>
      <c r="DI13" s="81">
        <f t="shared" si="30"/>
        <v>11109</v>
      </c>
      <c r="DJ13" s="59"/>
      <c r="DK13" s="9">
        <f>SUM(DF13:DJ13)</f>
        <v>19741</v>
      </c>
      <c r="DL13" s="49">
        <f t="shared" si="31"/>
        <v>126720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0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19741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38">
        <v>2346</v>
      </c>
      <c r="F14" s="139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38">
        <v>2293</v>
      </c>
      <c r="O14" s="139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38">
        <v>5734</v>
      </c>
      <c r="X14" s="139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38">
        <v>136486</v>
      </c>
      <c r="AG14" s="139"/>
      <c r="AH14" s="9">
        <f>SUM(AC14:AG14)</f>
        <v>187822</v>
      </c>
      <c r="AI14" s="51">
        <v>29340</v>
      </c>
      <c r="AK14" s="33" t="s">
        <v>17</v>
      </c>
      <c r="AL14" s="3"/>
      <c r="AM14" s="4"/>
      <c r="AN14" s="3"/>
      <c r="AO14" s="82"/>
      <c r="AP14" s="58"/>
      <c r="AQ14" s="9">
        <f>SUM(AL14:AP14)</f>
        <v>0</v>
      </c>
      <c r="AR14" s="50"/>
      <c r="AT14" s="33" t="s">
        <v>17</v>
      </c>
      <c r="AU14" s="3"/>
      <c r="AV14" s="4"/>
      <c r="AW14" s="3"/>
      <c r="AX14" s="138"/>
      <c r="AY14" s="139"/>
      <c r="AZ14" s="9">
        <f>SUM(AU14:AY14)</f>
        <v>0</v>
      </c>
      <c r="BA14" s="50"/>
      <c r="BC14" s="33" t="s">
        <v>17</v>
      </c>
      <c r="BD14" s="3"/>
      <c r="BE14" s="4"/>
      <c r="BF14" s="3"/>
      <c r="BG14" s="138"/>
      <c r="BH14" s="139"/>
      <c r="BI14" s="9">
        <f>SUM(BD14:BH14)</f>
        <v>0</v>
      </c>
      <c r="BJ14" s="50"/>
      <c r="BL14" s="33" t="s">
        <v>17</v>
      </c>
      <c r="BM14" s="3"/>
      <c r="BN14" s="4"/>
      <c r="BO14" s="3"/>
      <c r="BP14" s="138"/>
      <c r="BQ14" s="139"/>
      <c r="BR14" s="6">
        <f>SUM(BM14:BQ14)</f>
        <v>0</v>
      </c>
      <c r="BS14" s="50"/>
      <c r="BU14" s="33" t="s">
        <v>17</v>
      </c>
      <c r="BV14" s="3"/>
      <c r="BW14" s="4"/>
      <c r="BX14" s="3"/>
      <c r="BY14" s="138"/>
      <c r="BZ14" s="139"/>
      <c r="CA14" s="9">
        <f>SUM(BV14:BZ14)</f>
        <v>0</v>
      </c>
      <c r="CB14" s="50"/>
      <c r="CD14" s="33" t="s">
        <v>17</v>
      </c>
      <c r="CE14" s="3"/>
      <c r="CF14" s="4"/>
      <c r="CG14" s="3"/>
      <c r="CH14" s="138"/>
      <c r="CI14" s="139"/>
      <c r="CJ14" s="6">
        <f>SUM(CE14:CI14)</f>
        <v>0</v>
      </c>
      <c r="CK14" s="50"/>
      <c r="CM14" s="33" t="s">
        <v>17</v>
      </c>
      <c r="CN14" s="3"/>
      <c r="CO14" s="4"/>
      <c r="CP14" s="3"/>
      <c r="CQ14" s="138"/>
      <c r="CR14" s="139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4435</v>
      </c>
      <c r="DG14" s="4">
        <f t="shared" si="28"/>
        <v>27882</v>
      </c>
      <c r="DH14" s="3">
        <f t="shared" si="29"/>
        <v>21981</v>
      </c>
      <c r="DI14" s="82">
        <f t="shared" si="30"/>
        <v>146859</v>
      </c>
      <c r="DJ14" s="58"/>
      <c r="DK14" s="9">
        <f>SUM(DF14:DJ14)</f>
        <v>201157</v>
      </c>
      <c r="DL14" s="50">
        <f t="shared" si="31"/>
        <v>46755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0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201157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120467</v>
      </c>
      <c r="EJ14" s="68">
        <f>DG9</f>
        <v>17459</v>
      </c>
      <c r="EK14" s="68">
        <f>DF9</f>
        <v>4036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43">
        <v>223</v>
      </c>
      <c r="F15" s="144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43">
        <v>138</v>
      </c>
      <c r="O15" s="144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43">
        <v>545</v>
      </c>
      <c r="X15" s="144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43">
        <v>18218</v>
      </c>
      <c r="AG15" s="144"/>
      <c r="AH15" s="6">
        <f>SUM(AC15:AG15)</f>
        <v>24616</v>
      </c>
      <c r="AI15" s="49">
        <v>5955</v>
      </c>
      <c r="AK15" s="20" t="s">
        <v>18</v>
      </c>
      <c r="AL15" s="1"/>
      <c r="AM15" s="2"/>
      <c r="AN15" s="1"/>
      <c r="AO15" s="83"/>
      <c r="AP15" s="60"/>
      <c r="AQ15" s="6">
        <f>SUM(AL15:AP15)</f>
        <v>0</v>
      </c>
      <c r="AR15" s="49"/>
      <c r="AT15" s="20" t="s">
        <v>18</v>
      </c>
      <c r="AU15" s="1"/>
      <c r="AV15" s="2"/>
      <c r="AW15" s="1"/>
      <c r="AX15" s="143"/>
      <c r="AY15" s="144"/>
      <c r="AZ15" s="6">
        <f>SUM(AU15:AY15)</f>
        <v>0</v>
      </c>
      <c r="BA15" s="49"/>
      <c r="BC15" s="20" t="s">
        <v>18</v>
      </c>
      <c r="BD15" s="1"/>
      <c r="BE15" s="2"/>
      <c r="BF15" s="1"/>
      <c r="BG15" s="143"/>
      <c r="BH15" s="144"/>
      <c r="BI15" s="6">
        <f>SUM(BD15:BH15)</f>
        <v>0</v>
      </c>
      <c r="BJ15" s="49"/>
      <c r="BL15" s="20" t="s">
        <v>18</v>
      </c>
      <c r="BM15" s="1"/>
      <c r="BN15" s="2"/>
      <c r="BO15" s="1"/>
      <c r="BP15" s="143"/>
      <c r="BQ15" s="144"/>
      <c r="BR15" s="6">
        <f>SUM(BM15:BQ15)</f>
        <v>0</v>
      </c>
      <c r="BS15" s="49"/>
      <c r="BU15" s="20" t="s">
        <v>18</v>
      </c>
      <c r="BV15" s="1"/>
      <c r="BW15" s="2"/>
      <c r="BX15" s="1"/>
      <c r="BY15" s="143"/>
      <c r="BZ15" s="144"/>
      <c r="CA15" s="6">
        <f>SUM(BV15:BZ15)</f>
        <v>0</v>
      </c>
      <c r="CB15" s="49"/>
      <c r="CD15" s="20" t="s">
        <v>18</v>
      </c>
      <c r="CE15" s="1"/>
      <c r="CF15" s="2"/>
      <c r="CG15" s="1"/>
      <c r="CH15" s="143"/>
      <c r="CI15" s="144"/>
      <c r="CJ15" s="6">
        <f>SUM(CE15:CI15)</f>
        <v>0</v>
      </c>
      <c r="CK15" s="49"/>
      <c r="CM15" s="20" t="s">
        <v>18</v>
      </c>
      <c r="CN15" s="1"/>
      <c r="CO15" s="2"/>
      <c r="CP15" s="1"/>
      <c r="CQ15" s="143"/>
      <c r="CR15" s="144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702</v>
      </c>
      <c r="DG15" s="2">
        <f t="shared" si="28"/>
        <v>2784</v>
      </c>
      <c r="DH15" s="1">
        <f t="shared" si="29"/>
        <v>4606</v>
      </c>
      <c r="DI15" s="83">
        <f t="shared" si="30"/>
        <v>19124</v>
      </c>
      <c r="DJ15" s="60"/>
      <c r="DK15" s="9">
        <f>SUM(DF15:DJ15)</f>
        <v>27216</v>
      </c>
      <c r="DL15" s="49">
        <f t="shared" si="31"/>
        <v>8735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0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27216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48"/>
      <c r="F16" s="149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48"/>
      <c r="O16" s="149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48"/>
      <c r="X16" s="149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48">
        <v>1437</v>
      </c>
      <c r="AG16" s="149"/>
      <c r="AH16" s="6">
        <f t="shared" si="3"/>
        <v>6278</v>
      </c>
      <c r="AI16" s="50">
        <v>3291</v>
      </c>
      <c r="AK16" s="20" t="s">
        <v>91</v>
      </c>
      <c r="AL16" s="1"/>
      <c r="AM16" s="2"/>
      <c r="AN16" s="1"/>
      <c r="AO16" s="81"/>
      <c r="AP16" s="59"/>
      <c r="AQ16" s="6">
        <f t="shared" si="4"/>
        <v>0</v>
      </c>
      <c r="AR16" s="49"/>
      <c r="AT16" s="20" t="s">
        <v>7</v>
      </c>
      <c r="AU16" s="1"/>
      <c r="AV16" s="2"/>
      <c r="AW16" s="1"/>
      <c r="AX16" s="148"/>
      <c r="AY16" s="149"/>
      <c r="AZ16" s="6">
        <f t="shared" si="5"/>
        <v>0</v>
      </c>
      <c r="BA16" s="49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48"/>
      <c r="BQ16" s="149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88</v>
      </c>
      <c r="DG16" s="2">
        <f t="shared" si="28"/>
        <v>1511</v>
      </c>
      <c r="DH16" s="1">
        <f t="shared" si="29"/>
        <v>6166</v>
      </c>
      <c r="DI16" s="81">
        <f t="shared" si="30"/>
        <v>1437</v>
      </c>
      <c r="DJ16" s="59"/>
      <c r="DK16" s="9">
        <f t="shared" si="14"/>
        <v>9202</v>
      </c>
      <c r="DL16" s="49">
        <f t="shared" si="31"/>
        <v>7539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0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9202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10115</v>
      </c>
      <c r="EJ16" s="68">
        <f>DG8</f>
        <v>4842</v>
      </c>
      <c r="EK16" s="68">
        <f>DF8</f>
        <v>872</v>
      </c>
      <c r="EL16" s="53"/>
    </row>
    <row r="17" spans="1:142" ht="12.75">
      <c r="A17" s="33" t="s">
        <v>8</v>
      </c>
      <c r="B17" s="3"/>
      <c r="C17" s="4"/>
      <c r="D17" s="3"/>
      <c r="E17" s="138"/>
      <c r="F17" s="139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38"/>
      <c r="O17" s="139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38"/>
      <c r="X17" s="139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38">
        <v>9690</v>
      </c>
      <c r="AG17" s="139"/>
      <c r="AH17" s="9">
        <f t="shared" si="3"/>
        <v>17127</v>
      </c>
      <c r="AI17" s="49">
        <v>141</v>
      </c>
      <c r="AK17" s="33" t="s">
        <v>8</v>
      </c>
      <c r="AL17" s="3"/>
      <c r="AM17" s="4"/>
      <c r="AN17" s="3"/>
      <c r="AO17" s="82"/>
      <c r="AP17" s="58"/>
      <c r="AQ17" s="9">
        <f t="shared" si="4"/>
        <v>0</v>
      </c>
      <c r="AR17" s="50"/>
      <c r="AT17" s="33" t="s">
        <v>8</v>
      </c>
      <c r="AU17" s="3"/>
      <c r="AV17" s="4"/>
      <c r="AW17" s="3"/>
      <c r="AX17" s="138"/>
      <c r="AY17" s="139"/>
      <c r="AZ17" s="9">
        <f t="shared" si="5"/>
        <v>0</v>
      </c>
      <c r="BA17" s="50"/>
      <c r="BC17" s="33" t="s">
        <v>8</v>
      </c>
      <c r="BD17" s="3"/>
      <c r="BE17" s="4"/>
      <c r="BF17" s="3"/>
      <c r="BG17" s="138"/>
      <c r="BH17" s="139"/>
      <c r="BI17" s="9">
        <f t="shared" si="6"/>
        <v>0</v>
      </c>
      <c r="BJ17" s="50"/>
      <c r="BL17" s="33" t="s">
        <v>8</v>
      </c>
      <c r="BM17" s="3"/>
      <c r="BN17" s="4"/>
      <c r="BO17" s="3"/>
      <c r="BP17" s="138"/>
      <c r="BQ17" s="139"/>
      <c r="BR17" s="9">
        <f t="shared" si="7"/>
        <v>0</v>
      </c>
      <c r="BS17" s="51"/>
      <c r="BU17" s="33" t="s">
        <v>8</v>
      </c>
      <c r="BV17" s="3"/>
      <c r="BW17" s="4"/>
      <c r="BX17" s="3"/>
      <c r="BY17" s="138"/>
      <c r="BZ17" s="139"/>
      <c r="CA17" s="9">
        <f t="shared" si="8"/>
        <v>0</v>
      </c>
      <c r="CB17" s="51"/>
      <c r="CD17" s="33" t="s">
        <v>8</v>
      </c>
      <c r="CE17" s="3"/>
      <c r="CF17" s="4"/>
      <c r="CG17" s="3"/>
      <c r="CH17" s="138"/>
      <c r="CI17" s="139"/>
      <c r="CJ17" s="9">
        <f t="shared" si="9"/>
        <v>0</v>
      </c>
      <c r="CK17" s="50"/>
      <c r="CM17" s="33" t="s">
        <v>8</v>
      </c>
      <c r="CN17" s="3"/>
      <c r="CO17" s="4"/>
      <c r="CP17" s="3"/>
      <c r="CQ17" s="138"/>
      <c r="CR17" s="139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439</v>
      </c>
      <c r="DG17" s="4">
        <f t="shared" si="28"/>
        <v>3214</v>
      </c>
      <c r="DH17" s="3">
        <f t="shared" si="29"/>
        <v>4038</v>
      </c>
      <c r="DI17" s="82">
        <f t="shared" si="30"/>
        <v>9690</v>
      </c>
      <c r="DJ17" s="58"/>
      <c r="DK17" s="9">
        <f t="shared" si="14"/>
        <v>17381</v>
      </c>
      <c r="DL17" s="49">
        <f t="shared" si="31"/>
        <v>315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0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17381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539</v>
      </c>
      <c r="EJ17" s="68">
        <f>DG12</f>
        <v>964</v>
      </c>
      <c r="EK17" s="68">
        <f>DF12</f>
        <v>178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38"/>
      <c r="F18" s="139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38"/>
      <c r="O18" s="139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38"/>
      <c r="X18" s="139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38">
        <v>9694</v>
      </c>
      <c r="AG18" s="139"/>
      <c r="AH18" s="40">
        <f>SUM(AC18:AG18)</f>
        <v>13820</v>
      </c>
      <c r="AI18" s="50">
        <v>210</v>
      </c>
      <c r="AK18" s="33" t="s">
        <v>10</v>
      </c>
      <c r="AL18" s="37"/>
      <c r="AM18" s="38"/>
      <c r="AN18" s="37"/>
      <c r="AO18" s="82"/>
      <c r="AP18" s="58"/>
      <c r="AQ18" s="40">
        <f>SUM(AL18:AP18)</f>
        <v>0</v>
      </c>
      <c r="AR18" s="51"/>
      <c r="AT18" s="33" t="s">
        <v>10</v>
      </c>
      <c r="AU18" s="37"/>
      <c r="AV18" s="38"/>
      <c r="AW18" s="37"/>
      <c r="AX18" s="138"/>
      <c r="AY18" s="139"/>
      <c r="AZ18" s="40">
        <f>SUM(AU18:AY18)</f>
        <v>0</v>
      </c>
      <c r="BA18" s="51"/>
      <c r="BC18" s="33" t="s">
        <v>10</v>
      </c>
      <c r="BD18" s="37"/>
      <c r="BE18" s="38"/>
      <c r="BF18" s="37"/>
      <c r="BG18" s="138"/>
      <c r="BH18" s="139"/>
      <c r="BI18" s="40">
        <f>SUM(BD18:BH18)</f>
        <v>0</v>
      </c>
      <c r="BJ18" s="51"/>
      <c r="BL18" s="33" t="s">
        <v>10</v>
      </c>
      <c r="BM18" s="37"/>
      <c r="BN18" s="38"/>
      <c r="BO18" s="37"/>
      <c r="BP18" s="138"/>
      <c r="BQ18" s="139"/>
      <c r="BR18" s="40">
        <f>SUM(BM18:BQ18)</f>
        <v>0</v>
      </c>
      <c r="BS18" s="51"/>
      <c r="BU18" s="33" t="s">
        <v>10</v>
      </c>
      <c r="BV18" s="37"/>
      <c r="BW18" s="38"/>
      <c r="BX18" s="37"/>
      <c r="BY18" s="138"/>
      <c r="BZ18" s="139"/>
      <c r="CA18" s="40">
        <f>SUM(BV18:BZ18)</f>
        <v>0</v>
      </c>
      <c r="CB18" s="51"/>
      <c r="CD18" s="33" t="s">
        <v>10</v>
      </c>
      <c r="CE18" s="37"/>
      <c r="CF18" s="38"/>
      <c r="CG18" s="37"/>
      <c r="CH18" s="138"/>
      <c r="CI18" s="139"/>
      <c r="CJ18" s="40">
        <f>SUM(CE18:CI18)</f>
        <v>0</v>
      </c>
      <c r="CK18" s="51"/>
      <c r="CM18" s="33" t="s">
        <v>10</v>
      </c>
      <c r="CN18" s="37"/>
      <c r="CO18" s="38"/>
      <c r="CP18" s="37"/>
      <c r="CQ18" s="138"/>
      <c r="CR18" s="139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1580</v>
      </c>
      <c r="DH18" s="37">
        <f t="shared" si="29"/>
        <v>2018</v>
      </c>
      <c r="DI18" s="82">
        <f t="shared" si="30"/>
        <v>9694</v>
      </c>
      <c r="DJ18" s="58"/>
      <c r="DK18" s="9">
        <f>SUM(DF18:DJ18)</f>
        <v>14267</v>
      </c>
      <c r="DL18" s="49">
        <f t="shared" si="31"/>
        <v>396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0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14267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13728</v>
      </c>
      <c r="EJ18" s="68">
        <f>DG17</f>
        <v>3214</v>
      </c>
      <c r="EK18" s="68">
        <f>DF17</f>
        <v>439</v>
      </c>
      <c r="EL18" s="53"/>
    </row>
    <row r="19" spans="1:142" ht="13.5" thickBot="1">
      <c r="A19" s="20" t="s">
        <v>9</v>
      </c>
      <c r="B19" s="1"/>
      <c r="C19" s="2"/>
      <c r="D19" s="1"/>
      <c r="E19" s="148"/>
      <c r="F19" s="149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48"/>
      <c r="O19" s="149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48"/>
      <c r="X19" s="149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48">
        <v>1123</v>
      </c>
      <c r="AG19" s="149"/>
      <c r="AH19" s="6">
        <f t="shared" si="3"/>
        <v>3476</v>
      </c>
      <c r="AI19" s="50">
        <v>3750</v>
      </c>
      <c r="AK19" s="20" t="s">
        <v>9</v>
      </c>
      <c r="AL19" s="1"/>
      <c r="AM19" s="2"/>
      <c r="AN19" s="1"/>
      <c r="AO19" s="81"/>
      <c r="AP19" s="59"/>
      <c r="AQ19" s="6">
        <f t="shared" si="4"/>
        <v>0</v>
      </c>
      <c r="AR19" s="49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9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9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350</v>
      </c>
      <c r="DG19" s="2">
        <f t="shared" si="28"/>
        <v>1863</v>
      </c>
      <c r="DH19" s="1">
        <f t="shared" si="29"/>
        <v>3241</v>
      </c>
      <c r="DI19" s="81">
        <f t="shared" si="30"/>
        <v>1123</v>
      </c>
      <c r="DJ19" s="59"/>
      <c r="DK19" s="9">
        <f t="shared" si="14"/>
        <v>6577</v>
      </c>
      <c r="DL19" s="49">
        <f t="shared" si="31"/>
        <v>9900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6577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7603</v>
      </c>
      <c r="EJ19" s="68">
        <f>DG16</f>
        <v>1511</v>
      </c>
      <c r="EK19" s="68">
        <f>DF16</f>
        <v>88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41">
        <f>SUM(E4:F19)</f>
        <v>37930</v>
      </c>
      <c r="F20" s="142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41">
        <f>SUM(N4:O19)</f>
        <v>35635</v>
      </c>
      <c r="O20" s="142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41">
        <f>SUM(W4:X19)</f>
        <v>83406</v>
      </c>
      <c r="X20" s="142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41">
        <v>184399</v>
      </c>
      <c r="AG20" s="142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35">
        <f>SUM(AO4:AP19)</f>
        <v>0</v>
      </c>
      <c r="AP20" s="36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1">
        <f>SUM(AX4:AY19)</f>
        <v>0</v>
      </c>
      <c r="AY20" s="142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1">
        <f>SUM(BG4:BH19)</f>
        <v>0</v>
      </c>
      <c r="BH20" s="142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1">
        <f>SUM(BP4:BQ19)</f>
        <v>0</v>
      </c>
      <c r="BQ20" s="142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1">
        <f>SUM(BY4:BZ19)</f>
        <v>0</v>
      </c>
      <c r="BZ20" s="142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1">
        <f>SUM(CH4:CI19)</f>
        <v>0</v>
      </c>
      <c r="CI20" s="142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1">
        <f>SUM(CQ4:CR19)</f>
        <v>0</v>
      </c>
      <c r="CR20" s="142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13328</v>
      </c>
      <c r="DG20" s="29">
        <f>SUM(DG4:DG19)</f>
        <v>92032</v>
      </c>
      <c r="DH20" s="29">
        <f>SUM(DH4:DH19)</f>
        <v>90791</v>
      </c>
      <c r="DI20" s="35">
        <f>SUM(DI4:DJ19)</f>
        <v>341370</v>
      </c>
      <c r="DJ20" s="36"/>
      <c r="DK20" s="52">
        <f>SUM(DF20:DJ20)</f>
        <v>537521</v>
      </c>
      <c r="DL20" s="41">
        <f>SUM(DL4:DL19)</f>
        <v>1156370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0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537521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5743</v>
      </c>
      <c r="EJ20" s="68">
        <f>DG11</f>
        <v>1009</v>
      </c>
      <c r="EK20" s="68">
        <f>DF11</f>
        <v>45</v>
      </c>
      <c r="EL20" s="53"/>
    </row>
    <row r="21" spans="37:142" ht="12.75">
      <c r="AK21" t="s">
        <v>92</v>
      </c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16404</v>
      </c>
      <c r="EJ21" s="68">
        <f>DG13</f>
        <v>3124</v>
      </c>
      <c r="EK21" s="68">
        <f>DF13</f>
        <v>213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168840</v>
      </c>
      <c r="EJ22" s="68">
        <f>DG14</f>
        <v>27882</v>
      </c>
      <c r="EK22" s="68">
        <f>DF14</f>
        <v>4435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23730</v>
      </c>
      <c r="EJ23" s="68">
        <f>DG15</f>
        <v>2784</v>
      </c>
      <c r="EK23" s="68">
        <f>DF15</f>
        <v>702</v>
      </c>
      <c r="EL23" s="53"/>
    </row>
    <row r="24" spans="37:142" ht="18.75" thickBot="1">
      <c r="AK24" s="90"/>
      <c r="BF24" s="10"/>
      <c r="DO24" s="158" t="s">
        <v>65</v>
      </c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432161</v>
      </c>
      <c r="EJ25" s="80">
        <f>SUM(EJ5:EJ24)</f>
        <v>92032</v>
      </c>
      <c r="EK25" s="80">
        <f>SUM(EK5:EK24)</f>
        <v>13328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0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11448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0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12054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43750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0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3990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0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7539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0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315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9900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0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396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0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20358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694160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127500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126720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0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46755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0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8735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0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1156370</v>
      </c>
    </row>
    <row r="46" spans="119:132" ht="12.75" customHeight="1">
      <c r="DO46" s="154" t="s">
        <v>72</v>
      </c>
      <c r="DP46" s="154"/>
      <c r="DQ46" s="154"/>
      <c r="DR46" s="154"/>
      <c r="DS46" s="154"/>
      <c r="DT46" s="154"/>
      <c r="EB46" s="10">
        <f>SUM(EB27:EB42)</f>
        <v>1156370</v>
      </c>
    </row>
    <row r="47" spans="119:124" ht="12.75" customHeight="1">
      <c r="DO47" s="154"/>
      <c r="DP47" s="154"/>
      <c r="DQ47" s="154"/>
      <c r="DR47" s="154"/>
      <c r="DS47" s="154"/>
      <c r="DT47" s="154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55" t="s">
        <v>66</v>
      </c>
      <c r="DT49" s="156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4737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11931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6203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15829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1681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9202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17381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6577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14267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22078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141962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6797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19741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201157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27216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537521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BY13:BZ13"/>
    <mergeCell ref="BP20:BQ20"/>
    <mergeCell ref="BY20:BZ20"/>
    <mergeCell ref="BY14:BZ14"/>
    <mergeCell ref="BY18:BZ18"/>
    <mergeCell ref="BP16:BQ16"/>
    <mergeCell ref="BY16:BZ16"/>
    <mergeCell ref="CQ20:CR20"/>
    <mergeCell ref="CQ15:CR15"/>
    <mergeCell ref="CH20:CI20"/>
    <mergeCell ref="CH11:CI11"/>
    <mergeCell ref="CH13:CI13"/>
    <mergeCell ref="CH14:CI14"/>
    <mergeCell ref="CH15:CI15"/>
    <mergeCell ref="CQ19:CR19"/>
    <mergeCell ref="CH19:CI19"/>
    <mergeCell ref="CH18:CI18"/>
    <mergeCell ref="CH6:CI6"/>
    <mergeCell ref="CH7:CI7"/>
    <mergeCell ref="CH9:CI9"/>
    <mergeCell ref="CH10:CI10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CQ17:CR17"/>
    <mergeCell ref="CH12:CI12"/>
    <mergeCell ref="CH16:CI16"/>
    <mergeCell ref="CQ13:CR13"/>
    <mergeCell ref="CQ14:CR14"/>
    <mergeCell ref="CH17:CI17"/>
    <mergeCell ref="BP6:BQ6"/>
    <mergeCell ref="BY17:BZ17"/>
    <mergeCell ref="BY4:BZ4"/>
    <mergeCell ref="BY5:BZ5"/>
    <mergeCell ref="BY6:BZ6"/>
    <mergeCell ref="BY8:BZ8"/>
    <mergeCell ref="BP8:BQ8"/>
    <mergeCell ref="BP7:BQ7"/>
    <mergeCell ref="BP13:BQ13"/>
    <mergeCell ref="BP14:BQ14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BP11:BQ11"/>
    <mergeCell ref="BY11:BZ11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17:AY17"/>
    <mergeCell ref="BG18:BH18"/>
    <mergeCell ref="BG14:BH14"/>
    <mergeCell ref="AX4:AY4"/>
    <mergeCell ref="AX5:AY5"/>
    <mergeCell ref="AX6:AY6"/>
    <mergeCell ref="AX13:AY13"/>
    <mergeCell ref="AX7:AY7"/>
    <mergeCell ref="AX9:AY9"/>
    <mergeCell ref="AX10:AY10"/>
    <mergeCell ref="AX14:AY14"/>
    <mergeCell ref="AX12:AY12"/>
    <mergeCell ref="BG9:BH9"/>
    <mergeCell ref="BG10:BH10"/>
    <mergeCell ref="BG11:BH11"/>
    <mergeCell ref="BG13:BH13"/>
    <mergeCell ref="AF20:AG20"/>
    <mergeCell ref="BG4:BH4"/>
    <mergeCell ref="BG5:BH5"/>
    <mergeCell ref="BG6:BH6"/>
    <mergeCell ref="BG12:BH12"/>
    <mergeCell ref="BG16:BH16"/>
    <mergeCell ref="BG17:BH17"/>
    <mergeCell ref="BG19:BH19"/>
    <mergeCell ref="BG20:BH20"/>
    <mergeCell ref="BG7:BH7"/>
    <mergeCell ref="AF6:AG6"/>
    <mergeCell ref="AF7:AG7"/>
    <mergeCell ref="AF9:AG9"/>
    <mergeCell ref="AF10:AG10"/>
    <mergeCell ref="AF8:AG8"/>
    <mergeCell ref="AF11:AG11"/>
    <mergeCell ref="AF13:AG13"/>
    <mergeCell ref="AF14:AG14"/>
    <mergeCell ref="AF15:AG15"/>
    <mergeCell ref="AF12:AG12"/>
    <mergeCell ref="AF16:AG16"/>
    <mergeCell ref="AF17:AG17"/>
    <mergeCell ref="AF19:AG19"/>
    <mergeCell ref="AF18:AG18"/>
    <mergeCell ref="W7:X7"/>
    <mergeCell ref="W9:X9"/>
    <mergeCell ref="W10:X10"/>
    <mergeCell ref="W20:X20"/>
    <mergeCell ref="W11:X11"/>
    <mergeCell ref="W13:X13"/>
    <mergeCell ref="W14:X14"/>
    <mergeCell ref="W15:X15"/>
    <mergeCell ref="W12:X12"/>
    <mergeCell ref="W16:X16"/>
    <mergeCell ref="W17:X17"/>
    <mergeCell ref="W19:X19"/>
    <mergeCell ref="W18:X18"/>
    <mergeCell ref="N20:O20"/>
    <mergeCell ref="N19:O19"/>
    <mergeCell ref="N18:O18"/>
    <mergeCell ref="N7:O7"/>
    <mergeCell ref="N9:O9"/>
    <mergeCell ref="N10:O10"/>
    <mergeCell ref="N11:O11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BM2:BQ2"/>
    <mergeCell ref="BP3:BQ3"/>
    <mergeCell ref="BV2:BZ2"/>
    <mergeCell ref="BY3:BZ3"/>
    <mergeCell ref="CE2:CI2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AL2:AP2"/>
    <mergeCell ref="AO3:AP3"/>
    <mergeCell ref="B2:F2"/>
    <mergeCell ref="E3:F3"/>
    <mergeCell ref="A1:H1"/>
    <mergeCell ref="K2:O2"/>
    <mergeCell ref="N3:O3"/>
    <mergeCell ref="T2:X2"/>
    <mergeCell ref="W3:X3"/>
    <mergeCell ref="J1:Q1"/>
    <mergeCell ref="S1:Z1"/>
    <mergeCell ref="DO46:DT47"/>
    <mergeCell ref="DS49:DT49"/>
    <mergeCell ref="DO1:EB1"/>
    <mergeCell ref="DO24:EB24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T1">
      <selection activeCell="AE29" sqref="AE29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59" t="s">
        <v>78</v>
      </c>
      <c r="B1" s="159"/>
      <c r="C1" s="159"/>
      <c r="D1" s="159"/>
      <c r="E1" s="159"/>
      <c r="F1" s="159"/>
      <c r="G1" s="159"/>
      <c r="H1" s="159"/>
      <c r="J1" s="137" t="s">
        <v>79</v>
      </c>
      <c r="K1" s="137"/>
      <c r="L1" s="137"/>
      <c r="M1" s="137"/>
      <c r="N1" s="137"/>
      <c r="O1" s="137"/>
      <c r="P1" s="137"/>
      <c r="Q1" s="137"/>
      <c r="S1" s="137" t="s">
        <v>80</v>
      </c>
      <c r="T1" s="137"/>
      <c r="U1" s="137"/>
      <c r="V1" s="137"/>
      <c r="W1" s="137"/>
      <c r="X1" s="137"/>
      <c r="Y1" s="137"/>
      <c r="Z1" s="137"/>
      <c r="AB1" s="137" t="s">
        <v>81</v>
      </c>
      <c r="AC1" s="137"/>
      <c r="AD1" s="137"/>
      <c r="AE1" s="137"/>
      <c r="AF1" s="137"/>
      <c r="AG1" s="137"/>
      <c r="AH1" s="137"/>
      <c r="AI1" s="137"/>
      <c r="AK1" s="137" t="s">
        <v>82</v>
      </c>
      <c r="AL1" s="137"/>
      <c r="AM1" s="137"/>
      <c r="AN1" s="137"/>
      <c r="AO1" s="137"/>
      <c r="AP1" s="137"/>
      <c r="AQ1" s="137"/>
      <c r="AR1" s="137"/>
      <c r="AT1" s="137" t="s">
        <v>83</v>
      </c>
      <c r="AU1" s="137"/>
      <c r="AV1" s="137"/>
      <c r="AW1" s="137"/>
      <c r="AX1" s="137"/>
      <c r="AY1" s="137"/>
      <c r="AZ1" s="137"/>
      <c r="BA1" s="137"/>
      <c r="BC1" s="137" t="s">
        <v>84</v>
      </c>
      <c r="BD1" s="137"/>
      <c r="BE1" s="137"/>
      <c r="BF1" s="137"/>
      <c r="BG1" s="137"/>
      <c r="BH1" s="137"/>
      <c r="BI1" s="137"/>
      <c r="BJ1" s="137"/>
      <c r="BL1" s="137" t="s">
        <v>85</v>
      </c>
      <c r="BM1" s="137"/>
      <c r="BN1" s="137"/>
      <c r="BO1" s="137"/>
      <c r="BP1" s="137"/>
      <c r="BQ1" s="137"/>
      <c r="BR1" s="137"/>
      <c r="BS1" s="137"/>
      <c r="BU1" s="137" t="s">
        <v>86</v>
      </c>
      <c r="BV1" s="137"/>
      <c r="BW1" s="137"/>
      <c r="BX1" s="137"/>
      <c r="BY1" s="137"/>
      <c r="BZ1" s="137"/>
      <c r="CA1" s="137"/>
      <c r="CB1" s="137"/>
      <c r="CD1" s="137" t="s">
        <v>87</v>
      </c>
      <c r="CE1" s="137"/>
      <c r="CF1" s="137"/>
      <c r="CG1" s="137"/>
      <c r="CH1" s="137"/>
      <c r="CI1" s="137"/>
      <c r="CJ1" s="137"/>
      <c r="CK1" s="137"/>
      <c r="CM1" s="137" t="s">
        <v>88</v>
      </c>
      <c r="CN1" s="137"/>
      <c r="CO1" s="137"/>
      <c r="CP1" s="137"/>
      <c r="CQ1" s="137"/>
      <c r="CR1" s="137"/>
      <c r="CS1" s="137"/>
      <c r="CT1" s="137"/>
      <c r="CV1" s="137" t="s">
        <v>89</v>
      </c>
      <c r="CW1" s="137"/>
      <c r="CX1" s="137"/>
      <c r="CY1" s="137"/>
      <c r="CZ1" s="137"/>
      <c r="DA1" s="137"/>
      <c r="DB1" s="137"/>
      <c r="DC1" s="137"/>
      <c r="DE1" s="157" t="s">
        <v>90</v>
      </c>
      <c r="DF1" s="157"/>
      <c r="DG1" s="157"/>
      <c r="DH1" s="157"/>
      <c r="DI1" s="157"/>
      <c r="DJ1" s="157"/>
      <c r="DK1" s="157"/>
      <c r="DL1" s="157"/>
      <c r="DO1" s="158" t="s">
        <v>75</v>
      </c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</row>
    <row r="2" spans="1:132" ht="13.5" thickBot="1">
      <c r="A2" s="16" t="s">
        <v>30</v>
      </c>
      <c r="B2" s="150" t="s">
        <v>35</v>
      </c>
      <c r="C2" s="160"/>
      <c r="D2" s="160"/>
      <c r="E2" s="160"/>
      <c r="F2" s="151"/>
      <c r="G2" s="15" t="s">
        <v>0</v>
      </c>
      <c r="H2" s="43" t="s">
        <v>1</v>
      </c>
      <c r="I2" s="13"/>
      <c r="J2" s="16" t="s">
        <v>30</v>
      </c>
      <c r="K2" s="150" t="s">
        <v>35</v>
      </c>
      <c r="L2" s="160"/>
      <c r="M2" s="160"/>
      <c r="N2" s="160"/>
      <c r="O2" s="151"/>
      <c r="P2" s="15" t="s">
        <v>0</v>
      </c>
      <c r="Q2" s="43" t="s">
        <v>1</v>
      </c>
      <c r="S2" s="16" t="s">
        <v>30</v>
      </c>
      <c r="T2" s="150" t="s">
        <v>35</v>
      </c>
      <c r="U2" s="160"/>
      <c r="V2" s="160"/>
      <c r="W2" s="160"/>
      <c r="X2" s="151"/>
      <c r="Y2" s="15" t="s">
        <v>0</v>
      </c>
      <c r="Z2" s="43" t="s">
        <v>1</v>
      </c>
      <c r="AB2" s="16" t="s">
        <v>30</v>
      </c>
      <c r="AC2" s="150" t="s">
        <v>35</v>
      </c>
      <c r="AD2" s="160"/>
      <c r="AE2" s="160"/>
      <c r="AF2" s="160"/>
      <c r="AG2" s="151"/>
      <c r="AH2" s="15" t="s">
        <v>0</v>
      </c>
      <c r="AI2" s="43" t="s">
        <v>1</v>
      </c>
      <c r="AK2" s="16" t="s">
        <v>30</v>
      </c>
      <c r="AL2" s="150" t="s">
        <v>35</v>
      </c>
      <c r="AM2" s="160"/>
      <c r="AN2" s="160"/>
      <c r="AO2" s="160"/>
      <c r="AP2" s="151"/>
      <c r="AQ2" s="15" t="s">
        <v>0</v>
      </c>
      <c r="AR2" s="43" t="s">
        <v>1</v>
      </c>
      <c r="AT2" s="16" t="s">
        <v>30</v>
      </c>
      <c r="AU2" s="150" t="s">
        <v>35</v>
      </c>
      <c r="AV2" s="160"/>
      <c r="AW2" s="160"/>
      <c r="AX2" s="160"/>
      <c r="AY2" s="151"/>
      <c r="AZ2" s="15" t="s">
        <v>0</v>
      </c>
      <c r="BA2" s="43" t="s">
        <v>1</v>
      </c>
      <c r="BC2" s="16" t="s">
        <v>30</v>
      </c>
      <c r="BD2" s="150" t="s">
        <v>35</v>
      </c>
      <c r="BE2" s="160"/>
      <c r="BF2" s="160"/>
      <c r="BG2" s="160"/>
      <c r="BH2" s="151"/>
      <c r="BI2" s="15" t="s">
        <v>0</v>
      </c>
      <c r="BJ2" s="43" t="s">
        <v>1</v>
      </c>
      <c r="BL2" s="16" t="s">
        <v>30</v>
      </c>
      <c r="BM2" s="150" t="s">
        <v>35</v>
      </c>
      <c r="BN2" s="160"/>
      <c r="BO2" s="160"/>
      <c r="BP2" s="160"/>
      <c r="BQ2" s="151"/>
      <c r="BR2" s="15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51"/>
      <c r="CA2" s="15" t="s">
        <v>0</v>
      </c>
      <c r="CB2" s="43" t="s">
        <v>1</v>
      </c>
      <c r="CD2" s="16" t="s">
        <v>30</v>
      </c>
      <c r="CE2" s="150" t="s">
        <v>35</v>
      </c>
      <c r="CF2" s="160"/>
      <c r="CG2" s="160"/>
      <c r="CH2" s="160"/>
      <c r="CI2" s="151"/>
      <c r="CJ2" s="15" t="s">
        <v>0</v>
      </c>
      <c r="CK2" s="43" t="s">
        <v>1</v>
      </c>
      <c r="CM2" s="16" t="s">
        <v>30</v>
      </c>
      <c r="CN2" s="150" t="s">
        <v>35</v>
      </c>
      <c r="CO2" s="160"/>
      <c r="CP2" s="160"/>
      <c r="CQ2" s="160"/>
      <c r="CR2" s="151"/>
      <c r="CS2" s="15" t="s">
        <v>0</v>
      </c>
      <c r="CT2" s="43" t="s">
        <v>1</v>
      </c>
      <c r="CV2" s="16" t="s">
        <v>30</v>
      </c>
      <c r="CW2" s="150" t="s">
        <v>35</v>
      </c>
      <c r="CX2" s="160"/>
      <c r="CY2" s="160"/>
      <c r="CZ2" s="160"/>
      <c r="DA2" s="151"/>
      <c r="DB2" s="15" t="s">
        <v>0</v>
      </c>
      <c r="DC2" s="43" t="s">
        <v>1</v>
      </c>
      <c r="DE2" s="16" t="s">
        <v>30</v>
      </c>
      <c r="DF2" s="150" t="s">
        <v>35</v>
      </c>
      <c r="DG2" s="160"/>
      <c r="DH2" s="160"/>
      <c r="DI2" s="160"/>
      <c r="DJ2" s="151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2" t="s">
        <v>26</v>
      </c>
      <c r="F3" s="153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2" t="s">
        <v>26</v>
      </c>
      <c r="O3" s="153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2" t="s">
        <v>26</v>
      </c>
      <c r="X3" s="153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2" t="s">
        <v>26</v>
      </c>
      <c r="AG3" s="153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2" t="s">
        <v>26</v>
      </c>
      <c r="AP3" s="153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2" t="s">
        <v>26</v>
      </c>
      <c r="AY3" s="153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2" t="s">
        <v>26</v>
      </c>
      <c r="BH3" s="153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2" t="s">
        <v>26</v>
      </c>
      <c r="BQ3" s="153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2" t="s">
        <v>26</v>
      </c>
      <c r="BZ3" s="153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2" t="s">
        <v>26</v>
      </c>
      <c r="CI3" s="153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2" t="s">
        <v>26</v>
      </c>
      <c r="CR3" s="153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2" t="s">
        <v>26</v>
      </c>
      <c r="DA3" s="153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2" t="s">
        <v>26</v>
      </c>
      <c r="DJ3" s="153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38"/>
      <c r="F4" s="139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38"/>
      <c r="O4" s="139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38"/>
      <c r="AG4" s="139"/>
      <c r="AH4" s="9">
        <f aca="true" t="shared" si="3" ref="AH4:AH19">SUM(AC4:AG4)</f>
        <v>9077</v>
      </c>
      <c r="AI4" s="50">
        <v>3496</v>
      </c>
      <c r="AK4" s="34" t="s">
        <v>2</v>
      </c>
      <c r="AL4" s="3"/>
      <c r="AM4" s="4"/>
      <c r="AN4" s="3"/>
      <c r="AO4" s="138"/>
      <c r="AP4" s="139"/>
      <c r="AQ4" s="9">
        <f aca="true" t="shared" si="4" ref="AQ4:AQ19">SUM(AL4:AP4)</f>
        <v>0</v>
      </c>
      <c r="AR4" s="51"/>
      <c r="AT4" s="34" t="s">
        <v>51</v>
      </c>
      <c r="AU4" s="3"/>
      <c r="AV4" s="4"/>
      <c r="AW4" s="3"/>
      <c r="AX4" s="138"/>
      <c r="AY4" s="139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38"/>
      <c r="BH4" s="139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38"/>
      <c r="BQ4" s="139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38"/>
      <c r="BZ4" s="139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38"/>
      <c r="CI4" s="139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38"/>
      <c r="CR4" s="139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1160</v>
      </c>
      <c r="DG4" s="3">
        <f aca="true" t="shared" si="12" ref="DG4:DL19">C4+L4+U4+AD4+AM4+AV4+BE4+BN4+BW4+CF4+CO4+CX4</f>
        <v>14514</v>
      </c>
      <c r="DH4" s="3">
        <f t="shared" si="12"/>
        <v>1248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16922</v>
      </c>
      <c r="DL4" s="3">
        <f t="shared" si="12"/>
        <v>9984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0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16922</v>
      </c>
    </row>
    <row r="5" spans="1:147" ht="12.75">
      <c r="A5" s="20" t="s">
        <v>4</v>
      </c>
      <c r="B5" s="1"/>
      <c r="C5" s="2">
        <v>5255</v>
      </c>
      <c r="D5" s="1"/>
      <c r="E5" s="148"/>
      <c r="F5" s="149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48"/>
      <c r="O5" s="149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48"/>
      <c r="AG5" s="149"/>
      <c r="AH5" s="6">
        <f t="shared" si="3"/>
        <v>6659</v>
      </c>
      <c r="AI5" s="47" t="s">
        <v>69</v>
      </c>
      <c r="AK5" s="20" t="s">
        <v>4</v>
      </c>
      <c r="AL5" s="1"/>
      <c r="AM5" s="2"/>
      <c r="AN5" s="1"/>
      <c r="AO5" s="148"/>
      <c r="AP5" s="149"/>
      <c r="AQ5" s="6">
        <f t="shared" si="4"/>
        <v>0</v>
      </c>
      <c r="AR5" s="47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7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7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18111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18111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0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18111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38"/>
      <c r="F6" s="139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38"/>
      <c r="O6" s="139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38"/>
      <c r="AG6" s="139"/>
      <c r="AH6" s="9">
        <f t="shared" si="3"/>
        <v>4406</v>
      </c>
      <c r="AI6" s="50">
        <v>6228</v>
      </c>
      <c r="AK6" s="34" t="s">
        <v>31</v>
      </c>
      <c r="AL6" s="3"/>
      <c r="AM6" s="4"/>
      <c r="AN6" s="3"/>
      <c r="AO6" s="138"/>
      <c r="AP6" s="139"/>
      <c r="AQ6" s="9">
        <f t="shared" si="4"/>
        <v>0</v>
      </c>
      <c r="AR6" s="51"/>
      <c r="AT6" s="34" t="s">
        <v>31</v>
      </c>
      <c r="AU6" s="3"/>
      <c r="AV6" s="4"/>
      <c r="AW6" s="3"/>
      <c r="AX6" s="138"/>
      <c r="AY6" s="139"/>
      <c r="AZ6" s="9">
        <f t="shared" si="5"/>
        <v>0</v>
      </c>
      <c r="BA6" s="51"/>
      <c r="BC6" s="34" t="s">
        <v>31</v>
      </c>
      <c r="BD6" s="3"/>
      <c r="BE6" s="4"/>
      <c r="BF6" s="3"/>
      <c r="BG6" s="138"/>
      <c r="BH6" s="139"/>
      <c r="BI6" s="9">
        <f t="shared" si="6"/>
        <v>0</v>
      </c>
      <c r="BJ6" s="50"/>
      <c r="BL6" s="34" t="s">
        <v>31</v>
      </c>
      <c r="BM6" s="3"/>
      <c r="BN6" s="4"/>
      <c r="BO6" s="3"/>
      <c r="BP6" s="138"/>
      <c r="BQ6" s="139"/>
      <c r="BR6" s="9">
        <f t="shared" si="7"/>
        <v>0</v>
      </c>
      <c r="BS6" s="50"/>
      <c r="BU6" s="34" t="s">
        <v>31</v>
      </c>
      <c r="BV6" s="3"/>
      <c r="BW6" s="4"/>
      <c r="BX6" s="3"/>
      <c r="BY6" s="138"/>
      <c r="BZ6" s="139"/>
      <c r="CA6" s="9">
        <f t="shared" si="8"/>
        <v>0</v>
      </c>
      <c r="CB6" s="50"/>
      <c r="CD6" s="34" t="s">
        <v>31</v>
      </c>
      <c r="CE6" s="3"/>
      <c r="CF6" s="4"/>
      <c r="CG6" s="3"/>
      <c r="CH6" s="138"/>
      <c r="CI6" s="139"/>
      <c r="CJ6" s="9">
        <f t="shared" si="9"/>
        <v>0</v>
      </c>
      <c r="CK6" s="50"/>
      <c r="CM6" s="34" t="s">
        <v>31</v>
      </c>
      <c r="CN6" s="3"/>
      <c r="CO6" s="4"/>
      <c r="CP6" s="3"/>
      <c r="CQ6" s="138"/>
      <c r="CR6" s="139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355</v>
      </c>
      <c r="DG6" s="3">
        <f t="shared" si="28"/>
        <v>3662</v>
      </c>
      <c r="DH6" s="3">
        <f t="shared" si="29"/>
        <v>3288</v>
      </c>
      <c r="DI6" s="3">
        <f t="shared" si="12"/>
        <v>0</v>
      </c>
      <c r="DJ6" s="3">
        <f t="shared" si="12"/>
        <v>0</v>
      </c>
      <c r="DK6" s="9">
        <f t="shared" si="13"/>
        <v>7305</v>
      </c>
      <c r="DL6" s="3">
        <f t="shared" si="12"/>
        <v>9864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0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7305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48"/>
      <c r="F7" s="149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48"/>
      <c r="O7" s="149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48"/>
      <c r="AG7" s="149"/>
      <c r="AH7" s="6">
        <f t="shared" si="3"/>
        <v>4233</v>
      </c>
      <c r="AI7" s="49">
        <v>8475</v>
      </c>
      <c r="AK7" s="21" t="s">
        <v>11</v>
      </c>
      <c r="AL7" s="1"/>
      <c r="AM7" s="2"/>
      <c r="AN7" s="1"/>
      <c r="AO7" s="148"/>
      <c r="AP7" s="149"/>
      <c r="AQ7" s="6">
        <f t="shared" si="4"/>
        <v>0</v>
      </c>
      <c r="AR7" s="47"/>
      <c r="AT7" s="21" t="s">
        <v>11</v>
      </c>
      <c r="AU7" s="1"/>
      <c r="AV7" s="2"/>
      <c r="AW7" s="1"/>
      <c r="AX7" s="148"/>
      <c r="AY7" s="149"/>
      <c r="AZ7" s="6">
        <f t="shared" si="5"/>
        <v>0</v>
      </c>
      <c r="BA7" s="47"/>
      <c r="BC7" s="21" t="s">
        <v>11</v>
      </c>
      <c r="BD7" s="1"/>
      <c r="BE7" s="2"/>
      <c r="BF7" s="1"/>
      <c r="BG7" s="148"/>
      <c r="BH7" s="149"/>
      <c r="BI7" s="6">
        <f t="shared" si="6"/>
        <v>0</v>
      </c>
      <c r="BJ7" s="49"/>
      <c r="BL7" s="21" t="s">
        <v>11</v>
      </c>
      <c r="BM7" s="1"/>
      <c r="BN7" s="2"/>
      <c r="BO7" s="1"/>
      <c r="BP7" s="148"/>
      <c r="BQ7" s="149"/>
      <c r="BR7" s="6">
        <f t="shared" si="7"/>
        <v>0</v>
      </c>
      <c r="BS7" s="49"/>
      <c r="BU7" s="21" t="s">
        <v>11</v>
      </c>
      <c r="BV7" s="1"/>
      <c r="BW7" s="2"/>
      <c r="BX7" s="1"/>
      <c r="BY7" s="148"/>
      <c r="BZ7" s="149"/>
      <c r="CA7" s="6">
        <f t="shared" si="8"/>
        <v>0</v>
      </c>
      <c r="CB7" s="49"/>
      <c r="CD7" s="21" t="s">
        <v>11</v>
      </c>
      <c r="CE7" s="1"/>
      <c r="CF7" s="2"/>
      <c r="CG7" s="1"/>
      <c r="CH7" s="148"/>
      <c r="CI7" s="149"/>
      <c r="CJ7" s="6">
        <f t="shared" si="9"/>
        <v>0</v>
      </c>
      <c r="CK7" s="49"/>
      <c r="CM7" s="21" t="s">
        <v>11</v>
      </c>
      <c r="CN7" s="1"/>
      <c r="CO7" s="2"/>
      <c r="CP7" s="1"/>
      <c r="CQ7" s="148"/>
      <c r="CR7" s="149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495</v>
      </c>
      <c r="DG7" s="3">
        <f t="shared" si="28"/>
        <v>3593</v>
      </c>
      <c r="DH7" s="3">
        <f t="shared" si="29"/>
        <v>5825</v>
      </c>
      <c r="DI7" s="3">
        <f t="shared" si="12"/>
        <v>0</v>
      </c>
      <c r="DJ7" s="3">
        <f t="shared" si="12"/>
        <v>0</v>
      </c>
      <c r="DK7" s="9">
        <f t="shared" si="13"/>
        <v>9913</v>
      </c>
      <c r="DL7" s="3">
        <f t="shared" si="12"/>
        <v>17475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0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9913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48">
        <v>656</v>
      </c>
      <c r="F8" s="149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48">
        <v>818</v>
      </c>
      <c r="O8" s="149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48">
        <v>8334</v>
      </c>
      <c r="AG8" s="149"/>
      <c r="AH8" s="6">
        <f t="shared" si="3"/>
        <v>21744</v>
      </c>
      <c r="AI8" s="49">
        <v>26610</v>
      </c>
      <c r="AK8" s="20" t="s">
        <v>5</v>
      </c>
      <c r="AL8" s="39"/>
      <c r="AM8" s="2"/>
      <c r="AN8" s="1"/>
      <c r="AO8" s="148"/>
      <c r="AP8" s="149"/>
      <c r="AQ8" s="6">
        <f t="shared" si="4"/>
        <v>0</v>
      </c>
      <c r="AR8" s="47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7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4211</v>
      </c>
      <c r="DG8" s="3">
        <f t="shared" si="28"/>
        <v>8345</v>
      </c>
      <c r="DH8" s="3">
        <f t="shared" si="29"/>
        <v>10697</v>
      </c>
      <c r="DI8" s="3">
        <f t="shared" si="12"/>
        <v>12684</v>
      </c>
      <c r="DJ8" s="3">
        <f t="shared" si="12"/>
        <v>0</v>
      </c>
      <c r="DK8" s="9">
        <f t="shared" si="13"/>
        <v>35937</v>
      </c>
      <c r="DL8" s="3">
        <f t="shared" si="12"/>
        <v>53491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0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35937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38">
        <f>150+19854</f>
        <v>20004</v>
      </c>
      <c r="F9" s="139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38">
        <v>25844</v>
      </c>
      <c r="O9" s="139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38">
        <v>76192</v>
      </c>
      <c r="AG9" s="139"/>
      <c r="AH9" s="9">
        <f t="shared" si="3"/>
        <v>134792</v>
      </c>
      <c r="AI9" s="50">
        <v>387380</v>
      </c>
      <c r="AK9" s="33" t="s">
        <v>13</v>
      </c>
      <c r="AL9" s="37"/>
      <c r="AM9" s="4"/>
      <c r="AN9" s="3"/>
      <c r="AO9" s="138"/>
      <c r="AP9" s="139"/>
      <c r="AQ9" s="9">
        <f t="shared" si="4"/>
        <v>0</v>
      </c>
      <c r="AR9" s="51"/>
      <c r="AT9" s="33" t="s">
        <v>13</v>
      </c>
      <c r="AU9" s="37"/>
      <c r="AV9" s="4"/>
      <c r="AW9" s="3"/>
      <c r="AX9" s="138"/>
      <c r="AY9" s="139"/>
      <c r="AZ9" s="9">
        <f t="shared" si="5"/>
        <v>0</v>
      </c>
      <c r="BA9" s="51"/>
      <c r="BC9" s="33" t="s">
        <v>13</v>
      </c>
      <c r="BD9" s="37"/>
      <c r="BE9" s="4"/>
      <c r="BF9" s="3"/>
      <c r="BG9" s="138"/>
      <c r="BH9" s="139"/>
      <c r="BI9" s="9">
        <f t="shared" si="6"/>
        <v>0</v>
      </c>
      <c r="BJ9" s="50"/>
      <c r="BL9" s="33" t="s">
        <v>13</v>
      </c>
      <c r="BM9" s="37"/>
      <c r="BN9" s="4"/>
      <c r="BO9" s="3"/>
      <c r="BP9" s="138"/>
      <c r="BQ9" s="139"/>
      <c r="BR9" s="9">
        <f t="shared" si="7"/>
        <v>0</v>
      </c>
      <c r="BS9" s="50"/>
      <c r="BU9" s="33" t="s">
        <v>13</v>
      </c>
      <c r="BV9" s="37"/>
      <c r="BW9" s="4"/>
      <c r="BX9" s="3"/>
      <c r="BY9" s="138"/>
      <c r="BZ9" s="139"/>
      <c r="CA9" s="9">
        <f t="shared" si="8"/>
        <v>0</v>
      </c>
      <c r="CB9" s="50"/>
      <c r="CD9" s="33" t="s">
        <v>13</v>
      </c>
      <c r="CE9" s="37"/>
      <c r="CF9" s="4"/>
      <c r="CG9" s="3"/>
      <c r="CH9" s="138"/>
      <c r="CI9" s="139"/>
      <c r="CJ9" s="9">
        <f t="shared" si="9"/>
        <v>0</v>
      </c>
      <c r="CK9" s="50"/>
      <c r="CM9" s="33" t="s">
        <v>13</v>
      </c>
      <c r="CN9" s="37"/>
      <c r="CO9" s="4"/>
      <c r="CP9" s="3"/>
      <c r="CQ9" s="138"/>
      <c r="CR9" s="139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33275</v>
      </c>
      <c r="DG9" s="3">
        <f t="shared" si="28"/>
        <v>33110</v>
      </c>
      <c r="DH9" s="3">
        <f t="shared" si="29"/>
        <v>35553</v>
      </c>
      <c r="DI9" s="3">
        <f t="shared" si="12"/>
        <v>169390</v>
      </c>
      <c r="DJ9" s="3">
        <f t="shared" si="12"/>
        <v>0</v>
      </c>
      <c r="DK9" s="9">
        <f t="shared" si="13"/>
        <v>271328</v>
      </c>
      <c r="DL9" s="3">
        <f t="shared" si="12"/>
        <v>711060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0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271328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48">
        <v>3170</v>
      </c>
      <c r="F10" s="149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48">
        <v>2653</v>
      </c>
      <c r="O10" s="149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48">
        <v>15333</v>
      </c>
      <c r="AG10" s="149"/>
      <c r="AH10" s="6">
        <f t="shared" si="3"/>
        <v>26458</v>
      </c>
      <c r="AI10" s="49">
        <v>27550</v>
      </c>
      <c r="AK10" s="20" t="s">
        <v>14</v>
      </c>
      <c r="AL10" s="39"/>
      <c r="AM10" s="2"/>
      <c r="AN10" s="1"/>
      <c r="AO10" s="148"/>
      <c r="AP10" s="149"/>
      <c r="AQ10" s="6">
        <f t="shared" si="4"/>
        <v>0</v>
      </c>
      <c r="AR10" s="47"/>
      <c r="AT10" s="20" t="s">
        <v>14</v>
      </c>
      <c r="AU10" s="39"/>
      <c r="AV10" s="2"/>
      <c r="AW10" s="1"/>
      <c r="AX10" s="148"/>
      <c r="AY10" s="149"/>
      <c r="AZ10" s="6">
        <f t="shared" si="5"/>
        <v>0</v>
      </c>
      <c r="BA10" s="47"/>
      <c r="BC10" s="20" t="s">
        <v>14</v>
      </c>
      <c r="BD10" s="39"/>
      <c r="BE10" s="2"/>
      <c r="BF10" s="1"/>
      <c r="BG10" s="148"/>
      <c r="BH10" s="149"/>
      <c r="BI10" s="6">
        <f t="shared" si="6"/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 t="shared" si="7"/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 t="shared" si="8"/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 t="shared" si="9"/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4064</v>
      </c>
      <c r="DG10" s="3">
        <f t="shared" si="28"/>
        <v>6612</v>
      </c>
      <c r="DH10" s="3">
        <f t="shared" si="29"/>
        <v>9770</v>
      </c>
      <c r="DI10" s="3">
        <f t="shared" si="12"/>
        <v>33324</v>
      </c>
      <c r="DJ10" s="3">
        <f t="shared" si="12"/>
        <v>0</v>
      </c>
      <c r="DK10" s="9">
        <f t="shared" si="13"/>
        <v>53770</v>
      </c>
      <c r="DL10" s="3">
        <f t="shared" si="12"/>
        <v>48850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0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53770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38">
        <v>570</v>
      </c>
      <c r="F11" s="139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38">
        <v>197</v>
      </c>
      <c r="O11" s="139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38">
        <v>1727</v>
      </c>
      <c r="AG11" s="139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/>
      <c r="AO11" s="138"/>
      <c r="AP11" s="139"/>
      <c r="AQ11" s="9">
        <f t="shared" si="4"/>
        <v>0</v>
      </c>
      <c r="AR11" s="51"/>
      <c r="AT11" s="33" t="s">
        <v>15</v>
      </c>
      <c r="AU11" s="37"/>
      <c r="AV11" s="38"/>
      <c r="AW11" s="3"/>
      <c r="AX11" s="138"/>
      <c r="AY11" s="139"/>
      <c r="AZ11" s="9">
        <f t="shared" si="5"/>
        <v>0</v>
      </c>
      <c r="BA11" s="51"/>
      <c r="BC11" s="33" t="s">
        <v>15</v>
      </c>
      <c r="BD11" s="37"/>
      <c r="BE11" s="38"/>
      <c r="BF11" s="3"/>
      <c r="BG11" s="138"/>
      <c r="BH11" s="139"/>
      <c r="BI11" s="9">
        <f t="shared" si="6"/>
        <v>0</v>
      </c>
      <c r="BJ11" s="50"/>
      <c r="BL11" s="7" t="s">
        <v>15</v>
      </c>
      <c r="BM11" s="37"/>
      <c r="BN11" s="38"/>
      <c r="BO11" s="3"/>
      <c r="BP11" s="138"/>
      <c r="BQ11" s="139"/>
      <c r="BR11" s="9">
        <f t="shared" si="7"/>
        <v>0</v>
      </c>
      <c r="BS11" s="50"/>
      <c r="BU11" s="33" t="s">
        <v>15</v>
      </c>
      <c r="BV11" s="37"/>
      <c r="BW11" s="38"/>
      <c r="BX11" s="3"/>
      <c r="BY11" s="138"/>
      <c r="BZ11" s="139"/>
      <c r="CA11" s="9">
        <f t="shared" si="8"/>
        <v>0</v>
      </c>
      <c r="CB11" s="50"/>
      <c r="CD11" s="33" t="s">
        <v>15</v>
      </c>
      <c r="CE11" s="37"/>
      <c r="CF11" s="38"/>
      <c r="CG11" s="3"/>
      <c r="CH11" s="138"/>
      <c r="CI11" s="139"/>
      <c r="CJ11" s="9">
        <f t="shared" si="9"/>
        <v>0</v>
      </c>
      <c r="CK11" s="50"/>
      <c r="CM11" s="33" t="s">
        <v>15</v>
      </c>
      <c r="CN11" s="37"/>
      <c r="CO11" s="38"/>
      <c r="CP11" s="3"/>
      <c r="CQ11" s="138"/>
      <c r="CR11" s="139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9050</v>
      </c>
      <c r="DI11" s="3">
        <f t="shared" si="12"/>
        <v>2821</v>
      </c>
      <c r="DJ11" s="3">
        <f t="shared" si="12"/>
        <v>0</v>
      </c>
      <c r="DK11" s="9">
        <f t="shared" si="13"/>
        <v>11871</v>
      </c>
      <c r="DL11" s="3">
        <f t="shared" si="12"/>
        <v>135750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0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11871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38"/>
      <c r="F12" s="139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38">
        <v>50</v>
      </c>
      <c r="O12" s="139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38">
        <v>250</v>
      </c>
      <c r="AG12" s="139"/>
      <c r="AH12" s="9">
        <f t="shared" si="3"/>
        <v>2899</v>
      </c>
      <c r="AI12" s="50">
        <v>4805</v>
      </c>
      <c r="AK12" s="33" t="s">
        <v>6</v>
      </c>
      <c r="AL12" s="3"/>
      <c r="AM12" s="4"/>
      <c r="AN12" s="3"/>
      <c r="AO12" s="138"/>
      <c r="AP12" s="139"/>
      <c r="AQ12" s="9">
        <f t="shared" si="4"/>
        <v>0</v>
      </c>
      <c r="AR12" s="51"/>
      <c r="AT12" s="33" t="s">
        <v>6</v>
      </c>
      <c r="AU12" s="3"/>
      <c r="AV12" s="4"/>
      <c r="AW12" s="3"/>
      <c r="AX12" s="138"/>
      <c r="AY12" s="139"/>
      <c r="AZ12" s="9">
        <f t="shared" si="5"/>
        <v>0</v>
      </c>
      <c r="BA12" s="51"/>
      <c r="BC12" s="33" t="s">
        <v>6</v>
      </c>
      <c r="BD12" s="3"/>
      <c r="BE12" s="4"/>
      <c r="BF12" s="3"/>
      <c r="BG12" s="138"/>
      <c r="BH12" s="139"/>
      <c r="BI12" s="9">
        <f t="shared" si="6"/>
        <v>0</v>
      </c>
      <c r="BJ12" s="50"/>
      <c r="BL12" s="33" t="s">
        <v>6</v>
      </c>
      <c r="BM12" s="3"/>
      <c r="BN12" s="4"/>
      <c r="BO12" s="3"/>
      <c r="BP12" s="138"/>
      <c r="BQ12" s="139"/>
      <c r="BR12" s="9">
        <f t="shared" si="7"/>
        <v>0</v>
      </c>
      <c r="BS12" s="50"/>
      <c r="BU12" s="33" t="s">
        <v>6</v>
      </c>
      <c r="BV12" s="3"/>
      <c r="BW12" s="4"/>
      <c r="BX12" s="3"/>
      <c r="BY12" s="138"/>
      <c r="BZ12" s="139"/>
      <c r="CA12" s="9">
        <f t="shared" si="8"/>
        <v>0</v>
      </c>
      <c r="CB12" s="50"/>
      <c r="CD12" s="33" t="s">
        <v>6</v>
      </c>
      <c r="CE12" s="3"/>
      <c r="CF12" s="4"/>
      <c r="CG12" s="3"/>
      <c r="CH12" s="138"/>
      <c r="CI12" s="139"/>
      <c r="CJ12" s="9">
        <f t="shared" si="9"/>
        <v>0</v>
      </c>
      <c r="CK12" s="50"/>
      <c r="CM12" s="33" t="s">
        <v>6</v>
      </c>
      <c r="CN12" s="3"/>
      <c r="CO12" s="4"/>
      <c r="CP12" s="3"/>
      <c r="CQ12" s="138"/>
      <c r="CR12" s="139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1680</v>
      </c>
      <c r="DG12" s="3">
        <f t="shared" si="28"/>
        <v>1460</v>
      </c>
      <c r="DH12" s="3">
        <f t="shared" si="29"/>
        <v>2415</v>
      </c>
      <c r="DI12" s="3">
        <f t="shared" si="12"/>
        <v>358</v>
      </c>
      <c r="DJ12" s="3">
        <f t="shared" si="12"/>
        <v>0</v>
      </c>
      <c r="DK12" s="9">
        <f t="shared" si="13"/>
        <v>5913</v>
      </c>
      <c r="DL12" s="3">
        <f t="shared" si="12"/>
        <v>12075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5913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48">
        <v>4600</v>
      </c>
      <c r="F13" s="149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48">
        <v>7549</v>
      </c>
      <c r="O13" s="149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48">
        <v>18126</v>
      </c>
      <c r="AG13" s="149"/>
      <c r="AH13" s="6">
        <f t="shared" si="3"/>
        <v>25203</v>
      </c>
      <c r="AI13" s="49">
        <v>66180</v>
      </c>
      <c r="AK13" s="20" t="s">
        <v>16</v>
      </c>
      <c r="AL13" s="1"/>
      <c r="AM13" s="2"/>
      <c r="AN13" s="1"/>
      <c r="AO13" s="148"/>
      <c r="AP13" s="149"/>
      <c r="AQ13" s="6">
        <f t="shared" si="4"/>
        <v>0</v>
      </c>
      <c r="AR13" s="47"/>
      <c r="AT13" s="20" t="s">
        <v>16</v>
      </c>
      <c r="AU13" s="1"/>
      <c r="AV13" s="2"/>
      <c r="AW13" s="1"/>
      <c r="AX13" s="148"/>
      <c r="AY13" s="149"/>
      <c r="AZ13" s="6">
        <f t="shared" si="5"/>
        <v>0</v>
      </c>
      <c r="BA13" s="47"/>
      <c r="BC13" s="20" t="s">
        <v>16</v>
      </c>
      <c r="BD13" s="1"/>
      <c r="BE13" s="2"/>
      <c r="BF13" s="1"/>
      <c r="BG13" s="148"/>
      <c r="BH13" s="149"/>
      <c r="BI13" s="6">
        <f t="shared" si="6"/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 t="shared" si="7"/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 t="shared" si="8"/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 t="shared" si="9"/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1855</v>
      </c>
      <c r="DG13" s="3">
        <f t="shared" si="28"/>
        <v>5530</v>
      </c>
      <c r="DH13" s="3">
        <f t="shared" si="29"/>
        <v>6485</v>
      </c>
      <c r="DI13" s="3">
        <f t="shared" si="12"/>
        <v>44034</v>
      </c>
      <c r="DJ13" s="3">
        <f t="shared" si="12"/>
        <v>0</v>
      </c>
      <c r="DK13" s="9">
        <f t="shared" si="13"/>
        <v>57904</v>
      </c>
      <c r="DL13" s="3">
        <f t="shared" si="12"/>
        <v>129700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0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57904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38">
        <v>1163</v>
      </c>
      <c r="F14" s="139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38">
        <v>2287</v>
      </c>
      <c r="O14" s="139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38">
        <v>8667</v>
      </c>
      <c r="AG14" s="139"/>
      <c r="AH14" s="9">
        <f t="shared" si="3"/>
        <v>13656</v>
      </c>
      <c r="AI14" s="50">
        <v>27360</v>
      </c>
      <c r="AK14" s="33" t="s">
        <v>17</v>
      </c>
      <c r="AL14" s="3"/>
      <c r="AM14" s="4"/>
      <c r="AN14" s="3"/>
      <c r="AO14" s="138"/>
      <c r="AP14" s="139"/>
      <c r="AQ14" s="9">
        <f t="shared" si="4"/>
        <v>0</v>
      </c>
      <c r="AR14" s="51"/>
      <c r="AT14" s="33" t="s">
        <v>17</v>
      </c>
      <c r="AU14" s="3"/>
      <c r="AV14" s="4"/>
      <c r="AW14" s="3"/>
      <c r="AX14" s="138"/>
      <c r="AY14" s="139"/>
      <c r="AZ14" s="9">
        <f t="shared" si="5"/>
        <v>0</v>
      </c>
      <c r="BA14" s="51"/>
      <c r="BC14" s="33" t="s">
        <v>17</v>
      </c>
      <c r="BD14" s="3"/>
      <c r="BE14" s="4"/>
      <c r="BF14" s="3"/>
      <c r="BG14" s="138"/>
      <c r="BH14" s="139"/>
      <c r="BI14" s="9">
        <f t="shared" si="6"/>
        <v>0</v>
      </c>
      <c r="BJ14" s="50"/>
      <c r="BL14" s="33" t="s">
        <v>17</v>
      </c>
      <c r="BM14" s="3"/>
      <c r="BN14" s="4"/>
      <c r="BO14" s="3"/>
      <c r="BP14" s="138"/>
      <c r="BQ14" s="139"/>
      <c r="BR14" s="6">
        <f t="shared" si="7"/>
        <v>0</v>
      </c>
      <c r="BS14" s="50"/>
      <c r="BU14" s="33" t="s">
        <v>17</v>
      </c>
      <c r="BV14" s="3"/>
      <c r="BW14" s="4"/>
      <c r="BX14" s="3"/>
      <c r="BY14" s="138"/>
      <c r="BZ14" s="139"/>
      <c r="CA14" s="9">
        <f t="shared" si="8"/>
        <v>0</v>
      </c>
      <c r="CB14" s="50"/>
      <c r="CD14" s="33" t="s">
        <v>17</v>
      </c>
      <c r="CE14" s="3"/>
      <c r="CF14" s="4"/>
      <c r="CG14" s="3"/>
      <c r="CH14" s="138"/>
      <c r="CI14" s="139"/>
      <c r="CJ14" s="6">
        <f t="shared" si="9"/>
        <v>0</v>
      </c>
      <c r="CK14" s="50"/>
      <c r="CM14" s="33" t="s">
        <v>17</v>
      </c>
      <c r="CN14" s="3"/>
      <c r="CO14" s="4"/>
      <c r="CP14" s="3"/>
      <c r="CQ14" s="138"/>
      <c r="CR14" s="139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2349</v>
      </c>
      <c r="DG14" s="3">
        <f t="shared" si="28"/>
        <v>3372</v>
      </c>
      <c r="DH14" s="3">
        <f t="shared" si="29"/>
        <v>3353</v>
      </c>
      <c r="DI14" s="3">
        <f t="shared" si="12"/>
        <v>16688</v>
      </c>
      <c r="DJ14" s="3">
        <f t="shared" si="12"/>
        <v>0</v>
      </c>
      <c r="DK14" s="9">
        <f t="shared" si="13"/>
        <v>25762</v>
      </c>
      <c r="DL14" s="3">
        <f t="shared" si="12"/>
        <v>50295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0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25762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43">
        <v>209</v>
      </c>
      <c r="F15" s="144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43">
        <v>120</v>
      </c>
      <c r="O15" s="144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43">
        <v>1406</v>
      </c>
      <c r="AG15" s="144"/>
      <c r="AH15" s="6">
        <f t="shared" si="3"/>
        <v>5754</v>
      </c>
      <c r="AI15" s="49">
        <v>5510</v>
      </c>
      <c r="AK15" s="20" t="s">
        <v>18</v>
      </c>
      <c r="AL15" s="1"/>
      <c r="AM15" s="2"/>
      <c r="AN15" s="1"/>
      <c r="AO15" s="148"/>
      <c r="AP15" s="149"/>
      <c r="AQ15" s="6">
        <f t="shared" si="4"/>
        <v>0</v>
      </c>
      <c r="AR15" s="47"/>
      <c r="AT15" s="20" t="s">
        <v>18</v>
      </c>
      <c r="AU15" s="1"/>
      <c r="AV15" s="2"/>
      <c r="AW15" s="1"/>
      <c r="AX15" s="148"/>
      <c r="AY15" s="149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38"/>
      <c r="BQ15" s="139"/>
      <c r="BR15" s="6">
        <f t="shared" si="7"/>
        <v>0</v>
      </c>
      <c r="BS15" s="49"/>
      <c r="BU15" s="20" t="s">
        <v>18</v>
      </c>
      <c r="BV15" s="1"/>
      <c r="BW15" s="2"/>
      <c r="BX15" s="1"/>
      <c r="BY15" s="143"/>
      <c r="BZ15" s="144"/>
      <c r="CA15" s="6">
        <f t="shared" si="8"/>
        <v>0</v>
      </c>
      <c r="CB15" s="49"/>
      <c r="CD15" s="20" t="s">
        <v>18</v>
      </c>
      <c r="CE15" s="1"/>
      <c r="CF15" s="2"/>
      <c r="CG15" s="1"/>
      <c r="CH15" s="143"/>
      <c r="CI15" s="144"/>
      <c r="CJ15" s="6">
        <f t="shared" si="9"/>
        <v>0</v>
      </c>
      <c r="CK15" s="49"/>
      <c r="CM15" s="20" t="s">
        <v>18</v>
      </c>
      <c r="CN15" s="1"/>
      <c r="CO15" s="2"/>
      <c r="CP15" s="1"/>
      <c r="CQ15" s="143"/>
      <c r="CR15" s="144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3255</v>
      </c>
      <c r="DG15" s="3">
        <f t="shared" si="28"/>
        <v>2259</v>
      </c>
      <c r="DH15" s="3">
        <f t="shared" si="29"/>
        <v>2333</v>
      </c>
      <c r="DI15" s="3">
        <f t="shared" si="12"/>
        <v>2298</v>
      </c>
      <c r="DJ15" s="3">
        <f t="shared" si="12"/>
        <v>0</v>
      </c>
      <c r="DK15" s="9">
        <f t="shared" si="13"/>
        <v>10145</v>
      </c>
      <c r="DL15" s="3">
        <f t="shared" si="12"/>
        <v>11665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0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10145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48"/>
      <c r="F16" s="149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48"/>
      <c r="O16" s="149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48"/>
      <c r="AG16" s="149"/>
      <c r="AH16" s="6">
        <f t="shared" si="3"/>
        <v>3541</v>
      </c>
      <c r="AI16" s="49">
        <v>5451</v>
      </c>
      <c r="AK16" s="20" t="s">
        <v>7</v>
      </c>
      <c r="AL16" s="1"/>
      <c r="AM16" s="2"/>
      <c r="AN16" s="1"/>
      <c r="AO16" s="173"/>
      <c r="AP16" s="174"/>
      <c r="AQ16" s="6">
        <f t="shared" si="4"/>
        <v>0</v>
      </c>
      <c r="AR16" s="47"/>
      <c r="AT16" s="33" t="s">
        <v>7</v>
      </c>
      <c r="AU16" s="3"/>
      <c r="AV16" s="4"/>
      <c r="AW16" s="3"/>
      <c r="AX16" s="138"/>
      <c r="AY16" s="139"/>
      <c r="AZ16" s="9">
        <f t="shared" si="5"/>
        <v>0</v>
      </c>
      <c r="BA16" s="51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38"/>
      <c r="BQ16" s="139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140</v>
      </c>
      <c r="DG16" s="3">
        <f t="shared" si="28"/>
        <v>3549</v>
      </c>
      <c r="DH16" s="3">
        <f t="shared" si="29"/>
        <v>3294</v>
      </c>
      <c r="DI16" s="3">
        <f t="shared" si="12"/>
        <v>0</v>
      </c>
      <c r="DJ16" s="3">
        <f t="shared" si="12"/>
        <v>0</v>
      </c>
      <c r="DK16" s="9">
        <f t="shared" si="13"/>
        <v>6983</v>
      </c>
      <c r="DL16" s="3">
        <f t="shared" si="12"/>
        <v>9882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0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6983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38"/>
      <c r="F17" s="139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38"/>
      <c r="O17" s="139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38"/>
      <c r="AG17" s="139"/>
      <c r="AH17" s="9">
        <f t="shared" si="3"/>
        <v>412</v>
      </c>
      <c r="AI17" s="51" t="s">
        <v>69</v>
      </c>
      <c r="AK17" s="33" t="s">
        <v>8</v>
      </c>
      <c r="AL17" s="3"/>
      <c r="AM17" s="4"/>
      <c r="AN17" s="3"/>
      <c r="AO17" s="138"/>
      <c r="AP17" s="139"/>
      <c r="AQ17" s="9">
        <f t="shared" si="4"/>
        <v>0</v>
      </c>
      <c r="AR17" s="51"/>
      <c r="AT17" s="33" t="s">
        <v>8</v>
      </c>
      <c r="AU17" s="3"/>
      <c r="AV17" s="4"/>
      <c r="AW17" s="3"/>
      <c r="AX17" s="138"/>
      <c r="AY17" s="139"/>
      <c r="AZ17" s="9">
        <f t="shared" si="5"/>
        <v>0</v>
      </c>
      <c r="BA17" s="51"/>
      <c r="BC17" s="33" t="s">
        <v>8</v>
      </c>
      <c r="BD17" s="3"/>
      <c r="BE17" s="4"/>
      <c r="BF17" s="3"/>
      <c r="BG17" s="138"/>
      <c r="BH17" s="139"/>
      <c r="BI17" s="9">
        <f t="shared" si="6"/>
        <v>0</v>
      </c>
      <c r="BJ17" s="51"/>
      <c r="BL17" s="33" t="s">
        <v>8</v>
      </c>
      <c r="BM17" s="3"/>
      <c r="BN17" s="4"/>
      <c r="BO17" s="3"/>
      <c r="BP17" s="138"/>
      <c r="BQ17" s="139"/>
      <c r="BR17" s="9">
        <f t="shared" si="7"/>
        <v>0</v>
      </c>
      <c r="BS17" s="51"/>
      <c r="BU17" s="33" t="s">
        <v>8</v>
      </c>
      <c r="BV17" s="3"/>
      <c r="BW17" s="4"/>
      <c r="BX17" s="3"/>
      <c r="BY17" s="138"/>
      <c r="BZ17" s="139"/>
      <c r="CA17" s="9">
        <f t="shared" si="8"/>
        <v>0</v>
      </c>
      <c r="CB17" s="51"/>
      <c r="CD17" s="33" t="s">
        <v>8</v>
      </c>
      <c r="CE17" s="3"/>
      <c r="CF17" s="4"/>
      <c r="CG17" s="3"/>
      <c r="CH17" s="138"/>
      <c r="CI17" s="139"/>
      <c r="CJ17" s="9">
        <f t="shared" si="9"/>
        <v>0</v>
      </c>
      <c r="CK17" s="50"/>
      <c r="CM17" s="33" t="s">
        <v>8</v>
      </c>
      <c r="CN17" s="3"/>
      <c r="CO17" s="4"/>
      <c r="CP17" s="3"/>
      <c r="CQ17" s="138"/>
      <c r="CR17" s="139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1318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1318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0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1318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38"/>
      <c r="F18" s="139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38"/>
      <c r="O18" s="139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38"/>
      <c r="AG18" s="139"/>
      <c r="AH18" s="40">
        <f t="shared" si="3"/>
        <v>1014</v>
      </c>
      <c r="AI18" s="51" t="s">
        <v>69</v>
      </c>
      <c r="AK18" s="33" t="s">
        <v>10</v>
      </c>
      <c r="AL18" s="37"/>
      <c r="AM18" s="38"/>
      <c r="AN18" s="37"/>
      <c r="AO18" s="138"/>
      <c r="AP18" s="139"/>
      <c r="AQ18" s="40">
        <f t="shared" si="4"/>
        <v>0</v>
      </c>
      <c r="AR18" s="51"/>
      <c r="AT18" s="33" t="s">
        <v>10</v>
      </c>
      <c r="AU18" s="37"/>
      <c r="AV18" s="38"/>
      <c r="AW18" s="37"/>
      <c r="AX18" s="138"/>
      <c r="AY18" s="139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38"/>
      <c r="BH18" s="139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38"/>
      <c r="BQ18" s="139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38"/>
      <c r="BZ18" s="139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38"/>
      <c r="CI18" s="139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38"/>
      <c r="CR18" s="139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1938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1938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0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1938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48"/>
      <c r="F19" s="149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48"/>
      <c r="O19" s="149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48"/>
      <c r="AG19" s="149"/>
      <c r="AH19" s="6">
        <f t="shared" si="3"/>
        <v>2568</v>
      </c>
      <c r="AI19" s="47" t="s">
        <v>69</v>
      </c>
      <c r="AK19" s="20" t="s">
        <v>9</v>
      </c>
      <c r="AL19" s="1"/>
      <c r="AM19" s="2"/>
      <c r="AN19" s="1"/>
      <c r="AO19" s="148"/>
      <c r="AP19" s="149"/>
      <c r="AQ19" s="6">
        <f t="shared" si="4"/>
        <v>0</v>
      </c>
      <c r="AR19" s="47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7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7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11340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11340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0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11340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41">
        <f>SUM(E4:F19)</f>
        <v>30372</v>
      </c>
      <c r="F20" s="142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41">
        <f>SUM(N4:O19)</f>
        <v>39518</v>
      </c>
      <c r="O20" s="142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41">
        <v>130035</v>
      </c>
      <c r="AG20" s="142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141">
        <f>SUM(AO4:AP19)</f>
        <v>0</v>
      </c>
      <c r="AP20" s="142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1">
        <f>SUM(AX4:AY19)</f>
        <v>0</v>
      </c>
      <c r="AY20" s="142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1">
        <f>SUM(BG4:BH19)</f>
        <v>0</v>
      </c>
      <c r="BH20" s="142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1">
        <f>SUM(BP4:BQ19)</f>
        <v>0</v>
      </c>
      <c r="BQ20" s="142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1">
        <f>SUM(BY4:BZ19)</f>
        <v>0</v>
      </c>
      <c r="BZ20" s="142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1">
        <f>SUM(CH4:CI19)</f>
        <v>0</v>
      </c>
      <c r="CI20" s="142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1">
        <f>SUM(CQ4:CR19)</f>
        <v>0</v>
      </c>
      <c r="CR20" s="142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52839</v>
      </c>
      <c r="DG20" s="29">
        <f>SUM(DG4:DG19)</f>
        <v>118713</v>
      </c>
      <c r="DH20" s="29">
        <f>SUM(DH4:DH19)</f>
        <v>93311</v>
      </c>
      <c r="DI20" s="35">
        <f>SUM(DI4:DJ19)</f>
        <v>281597</v>
      </c>
      <c r="DJ20" s="36"/>
      <c r="DK20" s="52">
        <f t="shared" si="13"/>
        <v>546460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0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546460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58" t="s">
        <v>76</v>
      </c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45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0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9984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45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>
        <f t="shared" si="34"/>
        <v>0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45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0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9864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47"/>
      <c r="CW30" s="147"/>
      <c r="CX30" s="147"/>
      <c r="CY30" s="110"/>
      <c r="CZ30" s="111"/>
      <c r="DA30" s="111"/>
      <c r="DB30" s="111"/>
      <c r="DC30" s="111"/>
      <c r="DD30" s="111"/>
      <c r="DE30" s="112"/>
      <c r="DF30" s="145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0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17475</v>
      </c>
    </row>
    <row r="31" spans="100:132" ht="12.75">
      <c r="CV31" s="147"/>
      <c r="CW31" s="147"/>
      <c r="CX31" s="147"/>
      <c r="CY31" s="110"/>
      <c r="CZ31" s="111"/>
      <c r="DA31" s="111"/>
      <c r="DB31" s="111"/>
      <c r="DC31" s="111"/>
      <c r="DD31" s="111"/>
      <c r="DE31" s="112"/>
      <c r="DF31" s="145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53491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47"/>
      <c r="CW32" s="147"/>
      <c r="CX32" s="147"/>
      <c r="CY32" s="114"/>
      <c r="CZ32" s="111"/>
      <c r="DA32" s="111"/>
      <c r="DB32" s="111"/>
      <c r="DC32" s="111"/>
      <c r="DD32" s="111"/>
      <c r="DE32" s="112"/>
      <c r="DF32" s="145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711060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47"/>
      <c r="CW33" s="147"/>
      <c r="CX33" s="147"/>
      <c r="CY33" s="110"/>
      <c r="CZ33" s="111"/>
      <c r="DA33" s="111"/>
      <c r="DB33" s="111"/>
      <c r="DC33" s="111"/>
      <c r="DD33" s="111"/>
      <c r="DE33" s="112"/>
      <c r="DF33" s="145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48850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47"/>
      <c r="CW34" s="147"/>
      <c r="CX34" s="147"/>
      <c r="CY34" s="110"/>
      <c r="CZ34" s="111"/>
      <c r="DA34" s="111"/>
      <c r="DB34" s="111"/>
      <c r="DC34" s="111"/>
      <c r="DD34" s="111"/>
      <c r="DE34" s="115"/>
      <c r="DF34" s="145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135750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45"/>
      <c r="CW35" s="145"/>
      <c r="CX35" s="145"/>
      <c r="CY35" s="117"/>
      <c r="CZ35" s="111"/>
      <c r="DA35" s="111"/>
      <c r="DB35" s="111"/>
      <c r="DC35" s="111"/>
      <c r="DD35" s="111"/>
      <c r="DE35" s="112"/>
      <c r="DF35" s="145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12075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45"/>
      <c r="CW36" s="145"/>
      <c r="CX36" s="145"/>
      <c r="CY36" s="117"/>
      <c r="CZ36" s="111"/>
      <c r="DA36" s="111"/>
      <c r="DB36" s="111"/>
      <c r="DC36" s="111"/>
      <c r="DD36" s="111"/>
      <c r="DE36" s="112"/>
      <c r="DF36" s="145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129700</v>
      </c>
    </row>
    <row r="37" spans="100:132" ht="12.75">
      <c r="CV37" s="145"/>
      <c r="CW37" s="145"/>
      <c r="CX37" s="145"/>
      <c r="CY37" s="117"/>
      <c r="CZ37" s="111"/>
      <c r="DA37" s="111"/>
      <c r="DB37" s="111"/>
      <c r="DC37" s="111"/>
      <c r="DD37" s="111"/>
      <c r="DE37" s="112"/>
      <c r="DF37" s="145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50295</v>
      </c>
    </row>
    <row r="38" spans="100:132" ht="12.75">
      <c r="CV38" s="145"/>
      <c r="CW38" s="145"/>
      <c r="CX38" s="145"/>
      <c r="CY38" s="117"/>
      <c r="CZ38" s="111"/>
      <c r="DA38" s="111"/>
      <c r="DB38" s="111"/>
      <c r="DC38" s="111"/>
      <c r="DD38" s="111"/>
      <c r="DE38" s="112"/>
      <c r="DF38" s="145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0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11665</v>
      </c>
    </row>
    <row r="39" spans="100:132" ht="12.75">
      <c r="CV39" s="145"/>
      <c r="CW39" s="145"/>
      <c r="CX39" s="145"/>
      <c r="CY39" s="117"/>
      <c r="CZ39" s="111"/>
      <c r="DA39" s="111"/>
      <c r="DB39" s="111"/>
      <c r="DC39" s="111"/>
      <c r="DD39" s="111"/>
      <c r="DE39" s="112"/>
      <c r="DF39" s="145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0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9882</v>
      </c>
    </row>
    <row r="40" spans="100:132" ht="12.75">
      <c r="CV40" s="145"/>
      <c r="CW40" s="145"/>
      <c r="CX40" s="145"/>
      <c r="CY40" s="117"/>
      <c r="CZ40" s="111"/>
      <c r="DA40" s="111"/>
      <c r="DB40" s="111"/>
      <c r="DC40" s="111"/>
      <c r="DD40" s="111"/>
      <c r="DE40" s="112"/>
      <c r="DF40" s="145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>
        <f t="shared" si="34"/>
        <v>0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45"/>
      <c r="CW41" s="145"/>
      <c r="CX41" s="145"/>
      <c r="CY41" s="117"/>
      <c r="CZ41" s="111"/>
      <c r="DA41" s="111"/>
      <c r="DB41" s="111"/>
      <c r="DC41" s="111"/>
      <c r="DD41" s="111"/>
      <c r="DE41" s="112"/>
      <c r="DF41" s="145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>
        <f t="shared" si="34"/>
        <v>0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45"/>
      <c r="CW42" s="145"/>
      <c r="CX42" s="145"/>
      <c r="CY42" s="117"/>
      <c r="CZ42" s="111"/>
      <c r="DA42" s="111"/>
      <c r="DB42" s="111"/>
      <c r="DC42" s="111"/>
      <c r="DD42" s="111"/>
      <c r="DE42" s="112"/>
      <c r="DF42" s="145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>
        <f t="shared" si="34"/>
        <v>0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45"/>
      <c r="CW43" s="145"/>
      <c r="CX43" s="145"/>
      <c r="CY43" s="117"/>
      <c r="CZ43" s="111"/>
      <c r="DA43" s="111"/>
      <c r="DB43" s="111"/>
      <c r="DC43" s="111"/>
      <c r="DD43" s="111"/>
      <c r="DE43" s="112"/>
      <c r="DF43" s="145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0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1200091</v>
      </c>
    </row>
    <row r="44" spans="100:114" ht="12.75">
      <c r="CV44" s="145"/>
      <c r="CW44" s="145"/>
      <c r="CX44" s="145"/>
      <c r="CY44" s="117"/>
      <c r="CZ44" s="111"/>
      <c r="DA44" s="111"/>
      <c r="DB44" s="111"/>
      <c r="DC44" s="111"/>
      <c r="DD44" s="111"/>
      <c r="DE44" s="112"/>
      <c r="DF44" s="145"/>
      <c r="DG44" s="113"/>
      <c r="DH44" s="113"/>
      <c r="DI44" s="113"/>
      <c r="DJ44" s="112"/>
    </row>
    <row r="45" spans="100:114" ht="12.75">
      <c r="CV45" s="145"/>
      <c r="CW45" s="145"/>
      <c r="CX45" s="145"/>
      <c r="CY45" s="117"/>
      <c r="CZ45" s="111"/>
      <c r="DA45" s="111"/>
      <c r="DB45" s="111"/>
      <c r="DC45" s="111"/>
      <c r="DD45" s="111"/>
      <c r="DE45" s="112"/>
      <c r="DF45" s="145"/>
      <c r="DG45" s="113"/>
      <c r="DH45" s="113"/>
      <c r="DI45" s="113"/>
      <c r="DJ45" s="112"/>
    </row>
    <row r="46" spans="100:114" ht="12.75">
      <c r="CV46" s="145"/>
      <c r="CW46" s="145"/>
      <c r="CX46" s="145"/>
      <c r="CY46" s="117"/>
      <c r="CZ46" s="111"/>
      <c r="DA46" s="111"/>
      <c r="DB46" s="111"/>
      <c r="DC46" s="111"/>
      <c r="DD46" s="111"/>
      <c r="DE46" s="112"/>
      <c r="DF46" s="145"/>
      <c r="DG46" s="113"/>
      <c r="DH46" s="113"/>
      <c r="DI46" s="113"/>
      <c r="DJ46" s="112"/>
    </row>
    <row r="47" spans="100:114" ht="12.75">
      <c r="CV47" s="145"/>
      <c r="CW47" s="145"/>
      <c r="CX47" s="145"/>
      <c r="CY47" s="117"/>
      <c r="CZ47" s="111"/>
      <c r="DA47" s="111"/>
      <c r="DB47" s="111"/>
      <c r="DC47" s="111"/>
      <c r="DD47" s="111"/>
      <c r="DE47" s="112"/>
      <c r="DF47" s="145"/>
      <c r="DG47" s="113"/>
      <c r="DH47" s="113"/>
      <c r="DI47" s="113"/>
      <c r="DJ47" s="112"/>
    </row>
    <row r="48" spans="100:114" ht="12.75">
      <c r="CV48" s="145"/>
      <c r="CW48" s="145"/>
      <c r="CX48" s="145"/>
      <c r="CY48" s="117"/>
      <c r="CZ48" s="111"/>
      <c r="DA48" s="111"/>
      <c r="DB48" s="111"/>
      <c r="DC48" s="111"/>
      <c r="DD48" s="111"/>
      <c r="DE48" s="112"/>
      <c r="DF48" s="145"/>
      <c r="DG48" s="113"/>
      <c r="DH48" s="113"/>
      <c r="DI48" s="113"/>
      <c r="DJ48" s="112"/>
    </row>
    <row r="49" spans="100:114" ht="12.75">
      <c r="CV49" s="146"/>
      <c r="CW49" s="146"/>
      <c r="CX49" s="146"/>
      <c r="CY49" s="146"/>
      <c r="CZ49" s="118"/>
      <c r="DA49" s="118"/>
      <c r="DB49" s="118"/>
      <c r="DC49" s="118"/>
      <c r="DD49" s="118"/>
      <c r="DE49" s="119"/>
      <c r="DF49" s="145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45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F15:AG15"/>
    <mergeCell ref="AO15:AP15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3:AG13"/>
    <mergeCell ref="AO13:AP13"/>
    <mergeCell ref="E13:F13"/>
    <mergeCell ref="N13:O13"/>
    <mergeCell ref="CQ10:CR10"/>
    <mergeCell ref="E11:F11"/>
    <mergeCell ref="N11:O11"/>
    <mergeCell ref="AF11:AG11"/>
    <mergeCell ref="AO11:AP11"/>
    <mergeCell ref="AX11:AY11"/>
    <mergeCell ref="CH11:CI11"/>
    <mergeCell ref="CQ11:CR11"/>
    <mergeCell ref="E10:F10"/>
    <mergeCell ref="N10:O10"/>
    <mergeCell ref="AF10:AG10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E7:F7"/>
    <mergeCell ref="N7:O7"/>
    <mergeCell ref="AF7:AG7"/>
    <mergeCell ref="AO7:AP7"/>
    <mergeCell ref="AX7:AY7"/>
    <mergeCell ref="BG10:BH10"/>
    <mergeCell ref="BP10:BQ10"/>
    <mergeCell ref="BY10:BZ10"/>
    <mergeCell ref="BG8:BH8"/>
    <mergeCell ref="BP8:BQ8"/>
    <mergeCell ref="BY8:BZ8"/>
    <mergeCell ref="CH7:CI7"/>
    <mergeCell ref="AF18:AG18"/>
    <mergeCell ref="AO18:AP18"/>
    <mergeCell ref="AX18:AY18"/>
    <mergeCell ref="BG9:BH9"/>
    <mergeCell ref="BG11:BH11"/>
    <mergeCell ref="AX10:AY10"/>
    <mergeCell ref="BG13:BH13"/>
    <mergeCell ref="BG14:BH14"/>
    <mergeCell ref="AX13:AY13"/>
    <mergeCell ref="E19:F19"/>
    <mergeCell ref="N19:O19"/>
    <mergeCell ref="AF19:AG19"/>
    <mergeCell ref="AO19:AP19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G16:BH16"/>
    <mergeCell ref="AX16:AY16"/>
    <mergeCell ref="CQ16:CR16"/>
    <mergeCell ref="BP13:BQ13"/>
    <mergeCell ref="BY13:BZ13"/>
    <mergeCell ref="BP14:BQ14"/>
    <mergeCell ref="CH14:CI14"/>
    <mergeCell ref="CQ13:CR13"/>
    <mergeCell ref="AX14:AY14"/>
    <mergeCell ref="CQ14:CR14"/>
    <mergeCell ref="BP15:BQ15"/>
    <mergeCell ref="E16:F16"/>
    <mergeCell ref="N16:O16"/>
    <mergeCell ref="AF16:AG16"/>
    <mergeCell ref="AO16:AP16"/>
    <mergeCell ref="BY15:BZ15"/>
    <mergeCell ref="CH13:CI13"/>
    <mergeCell ref="CQ12:CR12"/>
    <mergeCell ref="E12:F12"/>
    <mergeCell ref="N12:O12"/>
    <mergeCell ref="AF12:AG12"/>
    <mergeCell ref="AO12:AP12"/>
    <mergeCell ref="AX12:AY12"/>
    <mergeCell ref="AF14:AG14"/>
    <mergeCell ref="AO14:AP14"/>
    <mergeCell ref="BP16:BQ16"/>
    <mergeCell ref="BY16:BZ16"/>
    <mergeCell ref="CH8:CI8"/>
    <mergeCell ref="BP9:BQ9"/>
    <mergeCell ref="BY9:BZ9"/>
    <mergeCell ref="BP11:BQ11"/>
    <mergeCell ref="BY11:BZ11"/>
    <mergeCell ref="CH10:CI10"/>
    <mergeCell ref="CH12:CI12"/>
    <mergeCell ref="BY14:BZ14"/>
    <mergeCell ref="CQ6:CR6"/>
    <mergeCell ref="E8:F8"/>
    <mergeCell ref="N8:O8"/>
    <mergeCell ref="AF8:AG8"/>
    <mergeCell ref="AO8:AP8"/>
    <mergeCell ref="AX8:AY8"/>
    <mergeCell ref="CQ8:CR8"/>
    <mergeCell ref="BG7:BH7"/>
    <mergeCell ref="BP7:BQ7"/>
    <mergeCell ref="BY7:BZ7"/>
    <mergeCell ref="BP6:BQ6"/>
    <mergeCell ref="BY6:BZ6"/>
    <mergeCell ref="BG12:BH12"/>
    <mergeCell ref="BP12:BQ12"/>
    <mergeCell ref="BY12:BZ12"/>
    <mergeCell ref="N6:O6"/>
    <mergeCell ref="AF6:AG6"/>
    <mergeCell ref="AO6:AP6"/>
    <mergeCell ref="AX6:AY6"/>
    <mergeCell ref="CH6:CI6"/>
    <mergeCell ref="CQ4:CR4"/>
    <mergeCell ref="E5:F5"/>
    <mergeCell ref="N5:O5"/>
    <mergeCell ref="AF5:AG5"/>
    <mergeCell ref="AO5:AP5"/>
    <mergeCell ref="AX5:AY5"/>
    <mergeCell ref="CQ5:CR5"/>
    <mergeCell ref="BG6:BH6"/>
    <mergeCell ref="E6:F6"/>
    <mergeCell ref="CH4:CI4"/>
    <mergeCell ref="BG5:BH5"/>
    <mergeCell ref="BP5:BQ5"/>
    <mergeCell ref="BY5:BZ5"/>
    <mergeCell ref="CH5:CI5"/>
    <mergeCell ref="AX4:AY4"/>
    <mergeCell ref="BG4:BH4"/>
    <mergeCell ref="BP4:BQ4"/>
    <mergeCell ref="BY4:BZ4"/>
    <mergeCell ref="DI3:DJ3"/>
    <mergeCell ref="BY3:BZ3"/>
    <mergeCell ref="CH3:CI3"/>
    <mergeCell ref="CQ3:CR3"/>
    <mergeCell ref="CZ3:DA3"/>
    <mergeCell ref="E4:F4"/>
    <mergeCell ref="N4:O4"/>
    <mergeCell ref="AF4:AG4"/>
    <mergeCell ref="AO4:AP4"/>
    <mergeCell ref="AO3:AP3"/>
    <mergeCell ref="AX3:AY3"/>
    <mergeCell ref="BG3:BH3"/>
    <mergeCell ref="BP3:BQ3"/>
    <mergeCell ref="E3:F3"/>
    <mergeCell ref="N3:O3"/>
    <mergeCell ref="W3:X3"/>
    <mergeCell ref="AF3:AG3"/>
    <mergeCell ref="DE1:DL1"/>
    <mergeCell ref="DO1:EB1"/>
    <mergeCell ref="CW2:DA2"/>
    <mergeCell ref="DF2:DJ2"/>
    <mergeCell ref="CV1:DC1"/>
    <mergeCell ref="AL2:AP2"/>
    <mergeCell ref="AU2:AY2"/>
    <mergeCell ref="BM2:BQ2"/>
    <mergeCell ref="BV2:BZ2"/>
    <mergeCell ref="BD2:BH2"/>
    <mergeCell ref="B2:F2"/>
    <mergeCell ref="K2:O2"/>
    <mergeCell ref="T2:X2"/>
    <mergeCell ref="AC2:AG2"/>
    <mergeCell ref="AK1:AR1"/>
    <mergeCell ref="AT1:BA1"/>
    <mergeCell ref="BC1:BJ1"/>
    <mergeCell ref="BL1:BS1"/>
    <mergeCell ref="BU1:CB1"/>
    <mergeCell ref="CD1:CK1"/>
    <mergeCell ref="CM1:CT1"/>
    <mergeCell ref="CE2:CI2"/>
    <mergeCell ref="CN2:CR2"/>
    <mergeCell ref="A1:H1"/>
    <mergeCell ref="J1:Q1"/>
    <mergeCell ref="S1:Z1"/>
    <mergeCell ref="AB1:AI1"/>
    <mergeCell ref="BL24:BL25"/>
    <mergeCell ref="BM24:BM25"/>
    <mergeCell ref="BN24:BN25"/>
    <mergeCell ref="BO24:BO25"/>
    <mergeCell ref="BP33:BP34"/>
    <mergeCell ref="BQ33:BQ34"/>
    <mergeCell ref="BR33:BR34"/>
    <mergeCell ref="BP24:BP25"/>
    <mergeCell ref="BQ24:BQ25"/>
    <mergeCell ref="BR24:BR25"/>
    <mergeCell ref="BL33:BL34"/>
    <mergeCell ref="BM33:BM34"/>
    <mergeCell ref="BN33:BN34"/>
    <mergeCell ref="BO33:BO34"/>
    <mergeCell ref="BS33:BS34"/>
    <mergeCell ref="BU33:BW33"/>
    <mergeCell ref="BX33:BX34"/>
    <mergeCell ref="BT24:BT25"/>
    <mergeCell ref="BU24:BW24"/>
    <mergeCell ref="BX24:BX25"/>
    <mergeCell ref="BS24:BS25"/>
    <mergeCell ref="CV25:DJ25"/>
    <mergeCell ref="CV26:DJ26"/>
    <mergeCell ref="CV27:CX29"/>
    <mergeCell ref="CY27:CY29"/>
    <mergeCell ref="CZ27:CZ29"/>
    <mergeCell ref="DA27:DA29"/>
    <mergeCell ref="DB27:DB29"/>
    <mergeCell ref="DC27:DC29"/>
    <mergeCell ref="DD27:DD29"/>
    <mergeCell ref="DE27:DE29"/>
    <mergeCell ref="DF27:DF50"/>
    <mergeCell ref="DG27:DI27"/>
    <mergeCell ref="DJ27:DJ29"/>
    <mergeCell ref="DG28:DG29"/>
    <mergeCell ref="DH28:DH29"/>
    <mergeCell ref="DI28:DI29"/>
    <mergeCell ref="CV30:CX30"/>
    <mergeCell ref="CV31:CX31"/>
    <mergeCell ref="CV32:CX32"/>
    <mergeCell ref="CV33:CX33"/>
    <mergeCell ref="CV34:CX34"/>
    <mergeCell ref="CV35:CX35"/>
    <mergeCell ref="CV36:CX36"/>
    <mergeCell ref="CV37:CX37"/>
    <mergeCell ref="CV38:CX38"/>
    <mergeCell ref="CV39:CX39"/>
    <mergeCell ref="CV40:CX40"/>
    <mergeCell ref="CV41:CX41"/>
    <mergeCell ref="CV42:CX42"/>
    <mergeCell ref="CV43:CX43"/>
    <mergeCell ref="CV44:CX44"/>
    <mergeCell ref="CV45:CX45"/>
    <mergeCell ref="CV46:CX46"/>
    <mergeCell ref="CV47:CX47"/>
    <mergeCell ref="CV48:CX48"/>
    <mergeCell ref="CV49:CY49"/>
  </mergeCells>
  <conditionalFormatting sqref="BL35:BX35 BL26:BX30">
    <cfRule type="cellIs" priority="1" dxfId="0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tabSelected="1" workbookViewId="0" topLeftCell="DA1">
      <selection activeCell="AA26" sqref="AA26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59" t="s">
        <v>93</v>
      </c>
      <c r="B1" s="159"/>
      <c r="C1" s="159"/>
      <c r="D1" s="159"/>
      <c r="E1" s="159"/>
      <c r="F1" s="159"/>
      <c r="G1" s="159"/>
      <c r="I1" s="137" t="s">
        <v>94</v>
      </c>
      <c r="J1" s="137"/>
      <c r="K1" s="137"/>
      <c r="L1" s="137"/>
      <c r="M1" s="137"/>
      <c r="N1" s="137"/>
      <c r="O1" s="137"/>
      <c r="Q1" s="137" t="s">
        <v>95</v>
      </c>
      <c r="R1" s="137"/>
      <c r="S1" s="137"/>
      <c r="T1" s="137"/>
      <c r="U1" s="137"/>
      <c r="V1" s="137"/>
      <c r="W1" s="137"/>
      <c r="Y1" s="137" t="s">
        <v>96</v>
      </c>
      <c r="Z1" s="137"/>
      <c r="AA1" s="137"/>
      <c r="AB1" s="137"/>
      <c r="AC1" s="137"/>
      <c r="AD1" s="137"/>
      <c r="AE1" s="137"/>
      <c r="AG1" s="137" t="s">
        <v>97</v>
      </c>
      <c r="AH1" s="137"/>
      <c r="AI1" s="137"/>
      <c r="AJ1" s="137"/>
      <c r="AK1" s="137"/>
      <c r="AL1" s="137"/>
      <c r="AM1" s="137"/>
      <c r="AO1" s="137" t="s">
        <v>98</v>
      </c>
      <c r="AP1" s="137"/>
      <c r="AQ1" s="137"/>
      <c r="AR1" s="137"/>
      <c r="AS1" s="137"/>
      <c r="AT1" s="137"/>
      <c r="AU1" s="137"/>
      <c r="AW1" s="137" t="s">
        <v>99</v>
      </c>
      <c r="AX1" s="137"/>
      <c r="AY1" s="137"/>
      <c r="AZ1" s="137"/>
      <c r="BA1" s="137"/>
      <c r="BB1" s="137"/>
      <c r="BC1" s="137"/>
      <c r="BE1" s="137" t="s">
        <v>100</v>
      </c>
      <c r="BF1" s="137"/>
      <c r="BG1" s="137"/>
      <c r="BH1" s="137"/>
      <c r="BI1" s="137"/>
      <c r="BJ1" s="137"/>
      <c r="BK1" s="137"/>
      <c r="BM1" s="137" t="s">
        <v>101</v>
      </c>
      <c r="BN1" s="137"/>
      <c r="BO1" s="137"/>
      <c r="BP1" s="137"/>
      <c r="BQ1" s="137"/>
      <c r="BR1" s="137"/>
      <c r="BS1" s="137"/>
      <c r="BU1" s="137" t="s">
        <v>102</v>
      </c>
      <c r="BV1" s="137"/>
      <c r="BW1" s="137"/>
      <c r="BX1" s="137"/>
      <c r="BY1" s="137"/>
      <c r="BZ1" s="137"/>
      <c r="CA1" s="137"/>
      <c r="CC1" s="137" t="s">
        <v>103</v>
      </c>
      <c r="CD1" s="137"/>
      <c r="CE1" s="137"/>
      <c r="CF1" s="137"/>
      <c r="CG1" s="137"/>
      <c r="CH1" s="137"/>
      <c r="CI1" s="137"/>
      <c r="CK1" s="137" t="s">
        <v>104</v>
      </c>
      <c r="CL1" s="137"/>
      <c r="CM1" s="137"/>
      <c r="CN1" s="137"/>
      <c r="CO1" s="137"/>
      <c r="CP1" s="137"/>
      <c r="CQ1" s="137"/>
      <c r="CS1" s="157" t="s">
        <v>105</v>
      </c>
      <c r="CT1" s="157"/>
      <c r="CU1" s="157"/>
      <c r="CV1" s="157"/>
      <c r="CW1" s="157"/>
      <c r="CX1" s="157"/>
      <c r="CY1" s="157"/>
      <c r="DB1" s="158" t="s">
        <v>106</v>
      </c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</row>
    <row r="2" spans="1:119" ht="13.5" thickBot="1">
      <c r="A2" s="16" t="s">
        <v>30</v>
      </c>
      <c r="B2" s="150" t="s">
        <v>35</v>
      </c>
      <c r="C2" s="160"/>
      <c r="D2" s="160"/>
      <c r="E2" s="160"/>
      <c r="F2" s="14" t="s">
        <v>0</v>
      </c>
      <c r="G2" s="43" t="s">
        <v>1</v>
      </c>
      <c r="H2" s="13"/>
      <c r="I2" s="16" t="s">
        <v>30</v>
      </c>
      <c r="J2" s="150" t="s">
        <v>35</v>
      </c>
      <c r="K2" s="160"/>
      <c r="L2" s="160"/>
      <c r="M2" s="160"/>
      <c r="N2" s="14" t="s">
        <v>0</v>
      </c>
      <c r="O2" s="43" t="s">
        <v>1</v>
      </c>
      <c r="Q2" s="16" t="s">
        <v>30</v>
      </c>
      <c r="R2" s="150" t="s">
        <v>35</v>
      </c>
      <c r="S2" s="160"/>
      <c r="T2" s="160"/>
      <c r="U2" s="160"/>
      <c r="V2" s="14" t="s">
        <v>0</v>
      </c>
      <c r="W2" s="43" t="s">
        <v>1</v>
      </c>
      <c r="Y2" s="16" t="s">
        <v>30</v>
      </c>
      <c r="Z2" s="150" t="s">
        <v>35</v>
      </c>
      <c r="AA2" s="160"/>
      <c r="AB2" s="160"/>
      <c r="AC2" s="160"/>
      <c r="AD2" s="14" t="s">
        <v>0</v>
      </c>
      <c r="AE2" s="43" t="s">
        <v>1</v>
      </c>
      <c r="AG2" s="16" t="s">
        <v>30</v>
      </c>
      <c r="AH2" s="150" t="s">
        <v>35</v>
      </c>
      <c r="AI2" s="160"/>
      <c r="AJ2" s="160"/>
      <c r="AK2" s="160"/>
      <c r="AL2" s="14" t="s">
        <v>0</v>
      </c>
      <c r="AM2" s="43" t="s">
        <v>1</v>
      </c>
      <c r="AO2" s="16" t="s">
        <v>30</v>
      </c>
      <c r="AP2" s="150" t="s">
        <v>35</v>
      </c>
      <c r="AQ2" s="160"/>
      <c r="AR2" s="160"/>
      <c r="AS2" s="160"/>
      <c r="AT2" s="14" t="s">
        <v>0</v>
      </c>
      <c r="AU2" s="43" t="s">
        <v>1</v>
      </c>
      <c r="AW2" s="16" t="s">
        <v>30</v>
      </c>
      <c r="AX2" s="150" t="s">
        <v>35</v>
      </c>
      <c r="AY2" s="160"/>
      <c r="AZ2" s="160"/>
      <c r="BA2" s="160"/>
      <c r="BB2" s="14" t="s">
        <v>0</v>
      </c>
      <c r="BC2" s="43" t="s">
        <v>1</v>
      </c>
      <c r="BE2" s="16" t="s">
        <v>30</v>
      </c>
      <c r="BF2" s="150" t="s">
        <v>35</v>
      </c>
      <c r="BG2" s="160"/>
      <c r="BH2" s="160"/>
      <c r="BI2" s="160"/>
      <c r="BJ2" s="14" t="s">
        <v>0</v>
      </c>
      <c r="BK2" s="43" t="s">
        <v>1</v>
      </c>
      <c r="BM2" s="16" t="s">
        <v>30</v>
      </c>
      <c r="BN2" s="150" t="s">
        <v>35</v>
      </c>
      <c r="BO2" s="160"/>
      <c r="BP2" s="160"/>
      <c r="BQ2" s="160"/>
      <c r="BR2" s="14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4" t="s">
        <v>0</v>
      </c>
      <c r="CA2" s="43" t="s">
        <v>1</v>
      </c>
      <c r="CC2" s="16" t="s">
        <v>30</v>
      </c>
      <c r="CD2" s="150" t="s">
        <v>35</v>
      </c>
      <c r="CE2" s="160"/>
      <c r="CF2" s="160"/>
      <c r="CG2" s="160"/>
      <c r="CH2" s="14" t="s">
        <v>0</v>
      </c>
      <c r="CI2" s="43" t="s">
        <v>1</v>
      </c>
      <c r="CK2" s="16" t="s">
        <v>30</v>
      </c>
      <c r="CL2" s="150" t="s">
        <v>35</v>
      </c>
      <c r="CM2" s="160"/>
      <c r="CN2" s="160"/>
      <c r="CO2" s="160"/>
      <c r="CP2" s="14" t="s">
        <v>0</v>
      </c>
      <c r="CQ2" s="43" t="s">
        <v>1</v>
      </c>
      <c r="CS2" s="16" t="s">
        <v>30</v>
      </c>
      <c r="CT2" s="150" t="s">
        <v>35</v>
      </c>
      <c r="CU2" s="160"/>
      <c r="CV2" s="160"/>
      <c r="CW2" s="160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/>
      <c r="AI4" s="4"/>
      <c r="AJ4" s="3"/>
      <c r="AK4" s="82"/>
      <c r="AL4" s="8">
        <f aca="true" t="shared" si="4" ref="AL4:AL19">SUM(AH4:AK4)</f>
        <v>0</v>
      </c>
      <c r="AM4" s="51"/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1466</v>
      </c>
      <c r="CU4" s="3">
        <f aca="true" t="shared" si="13" ref="CU4:CU19">C4+K4+S4+AA4+AI4+AQ4+AY4+BG4+BO4+BW4+CE4+CM4</f>
        <v>5570</v>
      </c>
      <c r="CV4" s="3">
        <f aca="true" t="shared" si="14" ref="CV4:CV19">D4+L4+T4+AB4+AJ4+AR4+AZ4+BH4+BP4+BX4+CF4+CN4</f>
        <v>1713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8749</v>
      </c>
      <c r="CY4" s="3">
        <f aca="true" t="shared" si="17" ref="CY4:CY19">G4+O4+W4+AE4+AM4+AU4+BC4+BK4+BS4+CA4+CI4+CQ4</f>
        <v>13724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0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8749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/>
      <c r="AJ5" s="1"/>
      <c r="AK5" s="81"/>
      <c r="AL5" s="5">
        <f t="shared" si="4"/>
        <v>0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21590</v>
      </c>
      <c r="CV5" s="3">
        <f t="shared" si="14"/>
        <v>0</v>
      </c>
      <c r="CW5" s="3">
        <f t="shared" si="15"/>
        <v>0</v>
      </c>
      <c r="CX5" s="5">
        <f t="shared" si="16"/>
        <v>21590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0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21590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/>
      <c r="AI6" s="4"/>
      <c r="AJ6" s="3"/>
      <c r="AK6" s="82"/>
      <c r="AL6" s="8">
        <f t="shared" si="4"/>
        <v>0</v>
      </c>
      <c r="AM6" s="51"/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1347</v>
      </c>
      <c r="CU6" s="3">
        <f t="shared" si="13"/>
        <v>2328</v>
      </c>
      <c r="CV6" s="3">
        <f t="shared" si="14"/>
        <v>6586</v>
      </c>
      <c r="CW6" s="3">
        <f t="shared" si="15"/>
        <v>0</v>
      </c>
      <c r="CX6" s="8">
        <f t="shared" si="16"/>
        <v>10261</v>
      </c>
      <c r="CY6" s="3">
        <f t="shared" si="17"/>
        <v>19758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0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10261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/>
      <c r="AI7" s="2"/>
      <c r="AJ7" s="1"/>
      <c r="AK7" s="81"/>
      <c r="AL7" s="5">
        <f t="shared" si="4"/>
        <v>0</v>
      </c>
      <c r="AM7" s="47"/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153</v>
      </c>
      <c r="CU7" s="3">
        <f t="shared" si="13"/>
        <v>192</v>
      </c>
      <c r="CV7" s="3">
        <f t="shared" si="14"/>
        <v>7400</v>
      </c>
      <c r="CW7" s="3">
        <f t="shared" si="15"/>
        <v>0</v>
      </c>
      <c r="CX7" s="5">
        <f t="shared" si="16"/>
        <v>7745</v>
      </c>
      <c r="CY7" s="3">
        <f t="shared" si="17"/>
        <v>22200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0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7745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/>
      <c r="AI8" s="2"/>
      <c r="AJ8" s="1"/>
      <c r="AK8" s="81"/>
      <c r="AL8" s="5">
        <f t="shared" si="4"/>
        <v>0</v>
      </c>
      <c r="AM8" s="47"/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7018</v>
      </c>
      <c r="CU8" s="3">
        <f t="shared" si="13"/>
        <v>9941</v>
      </c>
      <c r="CV8" s="3">
        <f t="shared" si="14"/>
        <v>14937</v>
      </c>
      <c r="CW8" s="3">
        <f t="shared" si="15"/>
        <v>47773</v>
      </c>
      <c r="CX8" s="5">
        <f t="shared" si="16"/>
        <v>79669</v>
      </c>
      <c r="CY8" s="3">
        <f t="shared" si="17"/>
        <v>94960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0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79669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/>
      <c r="AI9" s="4"/>
      <c r="AJ9" s="3"/>
      <c r="AK9" s="82"/>
      <c r="AL9" s="8">
        <f t="shared" si="4"/>
        <v>0</v>
      </c>
      <c r="AM9" s="51"/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40253</v>
      </c>
      <c r="CU9" s="3">
        <f t="shared" si="13"/>
        <v>48482</v>
      </c>
      <c r="CV9" s="3">
        <f t="shared" si="14"/>
        <v>50723</v>
      </c>
      <c r="CW9" s="3">
        <f t="shared" si="15"/>
        <v>249886</v>
      </c>
      <c r="CX9" s="8">
        <f t="shared" si="16"/>
        <v>389344</v>
      </c>
      <c r="CY9" s="3">
        <f t="shared" si="17"/>
        <v>1212935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0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389344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/>
      <c r="AI10" s="2"/>
      <c r="AJ10" s="1"/>
      <c r="AK10" s="81"/>
      <c r="AL10" s="5">
        <f t="shared" si="4"/>
        <v>0</v>
      </c>
      <c r="AM10" s="47"/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5513</v>
      </c>
      <c r="CU10" s="3">
        <f t="shared" si="13"/>
        <v>8456</v>
      </c>
      <c r="CV10" s="3">
        <f t="shared" si="14"/>
        <v>18945</v>
      </c>
      <c r="CW10" s="3">
        <f t="shared" si="15"/>
        <v>59582</v>
      </c>
      <c r="CX10" s="5">
        <f t="shared" si="16"/>
        <v>92496</v>
      </c>
      <c r="CY10" s="3">
        <f t="shared" si="17"/>
        <v>109535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0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92496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/>
      <c r="AJ11" s="3"/>
      <c r="AK11" s="82"/>
      <c r="AL11" s="8">
        <f t="shared" si="4"/>
        <v>0</v>
      </c>
      <c r="AM11" s="51"/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3885</v>
      </c>
      <c r="CV11" s="3">
        <f t="shared" si="14"/>
        <v>20239</v>
      </c>
      <c r="CW11" s="3">
        <f t="shared" si="15"/>
        <v>2899</v>
      </c>
      <c r="CX11" s="8">
        <f t="shared" si="16"/>
        <v>27023</v>
      </c>
      <c r="CY11" s="3">
        <f t="shared" si="17"/>
        <v>303585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0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27023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/>
      <c r="AI12" s="4"/>
      <c r="AJ12" s="3"/>
      <c r="AK12" s="82"/>
      <c r="AL12" s="8">
        <f t="shared" si="4"/>
        <v>0</v>
      </c>
      <c r="AM12" s="51"/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1263</v>
      </c>
      <c r="CU12" s="3">
        <f t="shared" si="13"/>
        <v>1195</v>
      </c>
      <c r="CV12" s="3">
        <f t="shared" si="14"/>
        <v>1202</v>
      </c>
      <c r="CW12" s="3">
        <f t="shared" si="15"/>
        <v>557</v>
      </c>
      <c r="CX12" s="8">
        <f t="shared" si="16"/>
        <v>4217</v>
      </c>
      <c r="CY12" s="3">
        <f t="shared" si="17"/>
        <v>6010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0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4217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/>
      <c r="AI13" s="2"/>
      <c r="AJ13" s="1"/>
      <c r="AK13" s="81"/>
      <c r="AL13" s="5">
        <f t="shared" si="4"/>
        <v>0</v>
      </c>
      <c r="AM13" s="47"/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5379</v>
      </c>
      <c r="CU13" s="3">
        <f t="shared" si="13"/>
        <v>6789</v>
      </c>
      <c r="CV13" s="3">
        <f t="shared" si="14"/>
        <v>8211</v>
      </c>
      <c r="CW13" s="3">
        <f t="shared" si="15"/>
        <v>69758</v>
      </c>
      <c r="CX13" s="5">
        <f t="shared" si="16"/>
        <v>90137</v>
      </c>
      <c r="CY13" s="3">
        <f t="shared" si="17"/>
        <v>189680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0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90137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/>
      <c r="AI14" s="4"/>
      <c r="AJ14" s="3"/>
      <c r="AK14" s="82"/>
      <c r="AL14" s="8">
        <f t="shared" si="4"/>
        <v>0</v>
      </c>
      <c r="AM14" s="51"/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2379</v>
      </c>
      <c r="CU14" s="3">
        <f t="shared" si="13"/>
        <v>7147</v>
      </c>
      <c r="CV14" s="3">
        <f t="shared" si="14"/>
        <v>4302</v>
      </c>
      <c r="CW14" s="3">
        <f t="shared" si="15"/>
        <v>18079</v>
      </c>
      <c r="CX14" s="8">
        <f t="shared" si="16"/>
        <v>31907</v>
      </c>
      <c r="CY14" s="3">
        <f t="shared" si="17"/>
        <v>70250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0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31907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/>
      <c r="AI15" s="2"/>
      <c r="AJ15" s="1"/>
      <c r="AK15" s="81"/>
      <c r="AL15" s="5">
        <f t="shared" si="4"/>
        <v>0</v>
      </c>
      <c r="AM15" s="47"/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1591</v>
      </c>
      <c r="CU15" s="3">
        <f t="shared" si="13"/>
        <v>1379</v>
      </c>
      <c r="CV15" s="3">
        <f t="shared" si="14"/>
        <v>2807</v>
      </c>
      <c r="CW15" s="3">
        <f t="shared" si="15"/>
        <v>2341</v>
      </c>
      <c r="CX15" s="5">
        <f t="shared" si="16"/>
        <v>8118</v>
      </c>
      <c r="CY15" s="3">
        <f t="shared" si="17"/>
        <v>14035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0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8118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/>
      <c r="AI16" s="2"/>
      <c r="AJ16" s="1"/>
      <c r="AK16" s="109"/>
      <c r="AL16" s="5">
        <f t="shared" si="4"/>
        <v>0</v>
      </c>
      <c r="AM16" s="47"/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1206</v>
      </c>
      <c r="CU16" s="3">
        <f t="shared" si="13"/>
        <v>1844</v>
      </c>
      <c r="CV16" s="3">
        <f t="shared" si="14"/>
        <v>3669</v>
      </c>
      <c r="CW16" s="3">
        <f t="shared" si="15"/>
        <v>0</v>
      </c>
      <c r="CX16" s="5">
        <f t="shared" si="16"/>
        <v>6719</v>
      </c>
      <c r="CY16" s="3">
        <f t="shared" si="17"/>
        <v>11014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0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6719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/>
      <c r="AJ17" s="3"/>
      <c r="AK17" s="82"/>
      <c r="AL17" s="8">
        <f t="shared" si="4"/>
        <v>0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1256</v>
      </c>
      <c r="CV17" s="3">
        <f t="shared" si="14"/>
        <v>0</v>
      </c>
      <c r="CW17" s="3">
        <f t="shared" si="15"/>
        <v>0</v>
      </c>
      <c r="CX17" s="8">
        <f t="shared" si="16"/>
        <v>1256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0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1256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/>
      <c r="AJ18" s="37"/>
      <c r="AK18" s="82"/>
      <c r="AL18" s="64">
        <f t="shared" si="4"/>
        <v>0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3344</v>
      </c>
      <c r="CV18" s="3">
        <f t="shared" si="14"/>
        <v>0</v>
      </c>
      <c r="CW18" s="3">
        <f t="shared" si="15"/>
        <v>0</v>
      </c>
      <c r="CX18" s="64">
        <f t="shared" si="16"/>
        <v>3344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0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3344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/>
      <c r="AJ19" s="1"/>
      <c r="AK19" s="81"/>
      <c r="AL19" s="5">
        <f t="shared" si="4"/>
        <v>0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11347</v>
      </c>
      <c r="CV19" s="3">
        <f t="shared" si="14"/>
        <v>0</v>
      </c>
      <c r="CW19" s="3">
        <f t="shared" si="15"/>
        <v>0</v>
      </c>
      <c r="CX19" s="5">
        <f t="shared" si="16"/>
        <v>11347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0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11347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0</v>
      </c>
      <c r="AI20" s="30">
        <f t="shared" si="35"/>
        <v>0</v>
      </c>
      <c r="AJ20" s="29">
        <f t="shared" si="35"/>
        <v>0</v>
      </c>
      <c r="AK20" s="35">
        <f t="shared" si="35"/>
        <v>0</v>
      </c>
      <c r="AL20" s="31">
        <f t="shared" si="35"/>
        <v>0</v>
      </c>
      <c r="AM20" s="41">
        <f t="shared" si="35"/>
        <v>0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67568</v>
      </c>
      <c r="CU20" s="29">
        <f>SUM(CU4:CU19)</f>
        <v>134745</v>
      </c>
      <c r="CV20" s="29">
        <f>SUM(CV4:CV19)</f>
        <v>140734</v>
      </c>
      <c r="CW20" s="35">
        <f>SUM(CW4:CW19)</f>
        <v>450875</v>
      </c>
      <c r="CX20" s="31">
        <f t="shared" si="16"/>
        <v>793922</v>
      </c>
      <c r="CY20" s="41">
        <f>SUM(CY4:CY19)</f>
        <v>2067686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0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793922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58" t="s">
        <v>107</v>
      </c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45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0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13724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45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45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0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19758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47"/>
      <c r="CL30" s="147"/>
      <c r="CM30" s="147"/>
      <c r="CN30" s="110"/>
      <c r="CO30" s="111"/>
      <c r="CP30" s="111"/>
      <c r="CQ30" s="111"/>
      <c r="CR30" s="111"/>
      <c r="CS30" s="112"/>
      <c r="CT30" s="145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0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22200</v>
      </c>
    </row>
    <row r="31" spans="89:119" ht="12.75">
      <c r="CK31" s="147"/>
      <c r="CL31" s="147"/>
      <c r="CM31" s="147"/>
      <c r="CN31" s="110"/>
      <c r="CO31" s="111"/>
      <c r="CP31" s="111"/>
      <c r="CQ31" s="111"/>
      <c r="CR31" s="111"/>
      <c r="CS31" s="112"/>
      <c r="CT31" s="145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94960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47"/>
      <c r="CL32" s="147"/>
      <c r="CM32" s="147"/>
      <c r="CN32" s="114"/>
      <c r="CO32" s="111"/>
      <c r="CP32" s="111"/>
      <c r="CQ32" s="111"/>
      <c r="CR32" s="111"/>
      <c r="CS32" s="112"/>
      <c r="CT32" s="145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1212935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47"/>
      <c r="CL33" s="147"/>
      <c r="CM33" s="147"/>
      <c r="CN33" s="110"/>
      <c r="CO33" s="111"/>
      <c r="CP33" s="111"/>
      <c r="CQ33" s="111"/>
      <c r="CR33" s="111"/>
      <c r="CS33" s="112"/>
      <c r="CT33" s="145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0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109535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47"/>
      <c r="CL34" s="147"/>
      <c r="CM34" s="147"/>
      <c r="CN34" s="110"/>
      <c r="CO34" s="111"/>
      <c r="CP34" s="111"/>
      <c r="CQ34" s="111"/>
      <c r="CR34" s="111"/>
      <c r="CS34" s="115"/>
      <c r="CT34" s="145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0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303585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45"/>
      <c r="CL35" s="145"/>
      <c r="CM35" s="145"/>
      <c r="CN35" s="117"/>
      <c r="CO35" s="111"/>
      <c r="CP35" s="111"/>
      <c r="CQ35" s="111"/>
      <c r="CR35" s="111"/>
      <c r="CS35" s="112"/>
      <c r="CT35" s="145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6010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45"/>
      <c r="CL36" s="145"/>
      <c r="CM36" s="145"/>
      <c r="CN36" s="117"/>
      <c r="CO36" s="111"/>
      <c r="CP36" s="111"/>
      <c r="CQ36" s="111"/>
      <c r="CR36" s="111"/>
      <c r="CS36" s="112"/>
      <c r="CT36" s="145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189680</v>
      </c>
    </row>
    <row r="37" spans="89:119" ht="12.75">
      <c r="CK37" s="145"/>
      <c r="CL37" s="145"/>
      <c r="CM37" s="145"/>
      <c r="CN37" s="117"/>
      <c r="CO37" s="111"/>
      <c r="CP37" s="111"/>
      <c r="CQ37" s="111"/>
      <c r="CR37" s="111"/>
      <c r="CS37" s="112"/>
      <c r="CT37" s="145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0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70250</v>
      </c>
    </row>
    <row r="38" spans="89:119" ht="12.75">
      <c r="CK38" s="145"/>
      <c r="CL38" s="145"/>
      <c r="CM38" s="145"/>
      <c r="CN38" s="117"/>
      <c r="CO38" s="111"/>
      <c r="CP38" s="111"/>
      <c r="CQ38" s="111"/>
      <c r="CR38" s="111"/>
      <c r="CS38" s="112"/>
      <c r="CT38" s="145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14035</v>
      </c>
    </row>
    <row r="39" spans="89:119" ht="12.75">
      <c r="CK39" s="145"/>
      <c r="CL39" s="145"/>
      <c r="CM39" s="145"/>
      <c r="CN39" s="117"/>
      <c r="CO39" s="111"/>
      <c r="CP39" s="111"/>
      <c r="CQ39" s="111"/>
      <c r="CR39" s="111"/>
      <c r="CS39" s="112"/>
      <c r="CT39" s="145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0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11014</v>
      </c>
    </row>
    <row r="40" spans="89:119" ht="12.75">
      <c r="CK40" s="145"/>
      <c r="CL40" s="145"/>
      <c r="CM40" s="145"/>
      <c r="CN40" s="117"/>
      <c r="CO40" s="111"/>
      <c r="CP40" s="111"/>
      <c r="CQ40" s="111"/>
      <c r="CR40" s="111"/>
      <c r="CS40" s="112"/>
      <c r="CT40" s="145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45"/>
      <c r="CL41" s="145"/>
      <c r="CM41" s="145"/>
      <c r="CN41" s="117"/>
      <c r="CO41" s="111"/>
      <c r="CP41" s="111"/>
      <c r="CQ41" s="111"/>
      <c r="CR41" s="111"/>
      <c r="CS41" s="112"/>
      <c r="CT41" s="145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45"/>
      <c r="CL42" s="145"/>
      <c r="CM42" s="145"/>
      <c r="CN42" s="117"/>
      <c r="CO42" s="111"/>
      <c r="CP42" s="111"/>
      <c r="CQ42" s="111"/>
      <c r="CR42" s="111"/>
      <c r="CS42" s="112"/>
      <c r="CT42" s="145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45"/>
      <c r="CL43" s="145"/>
      <c r="CM43" s="145"/>
      <c r="CN43" s="117"/>
      <c r="CO43" s="111"/>
      <c r="CP43" s="111"/>
      <c r="CQ43" s="111"/>
      <c r="CR43" s="111"/>
      <c r="CS43" s="112"/>
      <c r="CT43" s="145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0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2067686</v>
      </c>
    </row>
    <row r="44" spans="89:101" ht="12.75">
      <c r="CK44" s="145"/>
      <c r="CL44" s="145"/>
      <c r="CM44" s="145"/>
      <c r="CN44" s="117"/>
      <c r="CO44" s="111"/>
      <c r="CP44" s="111"/>
      <c r="CQ44" s="111"/>
      <c r="CR44" s="111"/>
      <c r="CS44" s="112"/>
      <c r="CT44" s="145"/>
      <c r="CU44" s="113"/>
      <c r="CV44" s="113"/>
      <c r="CW44" s="113"/>
    </row>
    <row r="45" spans="89:101" ht="12.75">
      <c r="CK45" s="145"/>
      <c r="CL45" s="145"/>
      <c r="CM45" s="145"/>
      <c r="CN45" s="117"/>
      <c r="CO45" s="111"/>
      <c r="CP45" s="111"/>
      <c r="CQ45" s="111"/>
      <c r="CR45" s="111"/>
      <c r="CS45" s="112"/>
      <c r="CT45" s="145"/>
      <c r="CU45" s="113"/>
      <c r="CV45" s="113"/>
      <c r="CW45" s="113"/>
    </row>
    <row r="46" spans="89:101" ht="12.75">
      <c r="CK46" s="145"/>
      <c r="CL46" s="145"/>
      <c r="CM46" s="145"/>
      <c r="CN46" s="117"/>
      <c r="CO46" s="111"/>
      <c r="CP46" s="111"/>
      <c r="CQ46" s="111"/>
      <c r="CR46" s="111"/>
      <c r="CS46" s="112"/>
      <c r="CT46" s="145"/>
      <c r="CU46" s="113"/>
      <c r="CV46" s="113"/>
      <c r="CW46" s="113"/>
    </row>
    <row r="47" spans="89:101" ht="12.75">
      <c r="CK47" s="145"/>
      <c r="CL47" s="145"/>
      <c r="CM47" s="145"/>
      <c r="CN47" s="117"/>
      <c r="CO47" s="111"/>
      <c r="CP47" s="111"/>
      <c r="CQ47" s="111"/>
      <c r="CR47" s="111"/>
      <c r="CS47" s="112"/>
      <c r="CT47" s="145"/>
      <c r="CU47" s="113"/>
      <c r="CV47" s="113"/>
      <c r="CW47" s="113"/>
    </row>
    <row r="48" spans="89:101" ht="12.75">
      <c r="CK48" s="145"/>
      <c r="CL48" s="145"/>
      <c r="CM48" s="145"/>
      <c r="CN48" s="117"/>
      <c r="CO48" s="111"/>
      <c r="CP48" s="111"/>
      <c r="CQ48" s="111"/>
      <c r="CR48" s="111"/>
      <c r="CS48" s="112"/>
      <c r="CT48" s="145"/>
      <c r="CU48" s="113"/>
      <c r="CV48" s="113"/>
      <c r="CW48" s="113"/>
    </row>
    <row r="49" spans="89:101" ht="12.75">
      <c r="CK49" s="146"/>
      <c r="CL49" s="146"/>
      <c r="CM49" s="146"/>
      <c r="CN49" s="146"/>
      <c r="CO49" s="118"/>
      <c r="CP49" s="118"/>
      <c r="CQ49" s="118"/>
      <c r="CR49" s="118"/>
      <c r="CS49" s="119"/>
      <c r="CT49" s="145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45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40:CM40"/>
    <mergeCell ref="CK41:CM41"/>
    <mergeCell ref="CK42:CM42"/>
    <mergeCell ref="CK47:CM47"/>
    <mergeCell ref="CK36:CM36"/>
    <mergeCell ref="CK37:CM37"/>
    <mergeCell ref="CK38:CM38"/>
    <mergeCell ref="CK39:CM39"/>
    <mergeCell ref="BP33:BP34"/>
    <mergeCell ref="CK33:CM33"/>
    <mergeCell ref="CK34:CM34"/>
    <mergeCell ref="CK35:CM35"/>
    <mergeCell ref="CK31:CM31"/>
    <mergeCell ref="CK32:CM32"/>
    <mergeCell ref="BE33:BE34"/>
    <mergeCell ref="BF33:BF34"/>
    <mergeCell ref="BG33:BG34"/>
    <mergeCell ref="BH33:BH34"/>
    <mergeCell ref="BI33:BI34"/>
    <mergeCell ref="BJ33:BJ34"/>
    <mergeCell ref="BK33:BK34"/>
    <mergeCell ref="BM33:BO33"/>
    <mergeCell ref="CU28:CU29"/>
    <mergeCell ref="CV28:CV29"/>
    <mergeCell ref="CW28:CW29"/>
    <mergeCell ref="CK30:CM30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CT27:CT50"/>
    <mergeCell ref="CU27:CW27"/>
    <mergeCell ref="BP24:BP25"/>
    <mergeCell ref="CK24:CW24"/>
    <mergeCell ref="DB24:DO24"/>
    <mergeCell ref="CK25:CW25"/>
    <mergeCell ref="BE24:BE25"/>
    <mergeCell ref="BF24:BF25"/>
    <mergeCell ref="BG24:BG25"/>
    <mergeCell ref="BH24:BH25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BM1:BS1"/>
    <mergeCell ref="BU1:CA1"/>
    <mergeCell ref="CC1:CI1"/>
    <mergeCell ref="CK1:CQ1"/>
    <mergeCell ref="AG1:AM1"/>
    <mergeCell ref="AO1:AU1"/>
    <mergeCell ref="AW1:BC1"/>
    <mergeCell ref="BE1:BK1"/>
    <mergeCell ref="A1:G1"/>
    <mergeCell ref="I1:O1"/>
    <mergeCell ref="Q1:W1"/>
    <mergeCell ref="Y1:AE1"/>
  </mergeCells>
  <conditionalFormatting sqref="BE35:BP35 BE26:BP3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1">
      <selection activeCell="T59" sqref="T59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77"/>
      <c r="M1" s="177"/>
      <c r="N1" s="177"/>
    </row>
    <row r="2" spans="1:14" ht="13.5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51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108</v>
      </c>
    </row>
    <row r="5" spans="1:12" ht="12.75">
      <c r="A5" s="67" t="s">
        <v>2</v>
      </c>
      <c r="B5" s="70">
        <f>'2009-NİSAN'!EI5</f>
        <v>1431</v>
      </c>
      <c r="C5" s="70">
        <f>'2009-NİSAN'!EJ5</f>
        <v>3121</v>
      </c>
      <c r="D5" s="70">
        <f>'2009-NİSAN'!EK5</f>
        <v>185</v>
      </c>
      <c r="E5" s="70">
        <f>'2010-NİSAN'!DH4+'2010-NİSAN'!DI4</f>
        <v>1248</v>
      </c>
      <c r="F5" s="70">
        <f>'2010-NİSAN'!DG4</f>
        <v>14514</v>
      </c>
      <c r="G5" s="70">
        <f>'2010-NİSAN'!DF4</f>
        <v>1160</v>
      </c>
      <c r="H5" s="70">
        <f>'2011-NİSAN'!CV4+'2011-NİSAN'!CW4</f>
        <v>1713</v>
      </c>
      <c r="I5" s="70">
        <f>'2011-NİSAN'!CU4</f>
        <v>5570</v>
      </c>
      <c r="J5" s="70">
        <f>'2011-NİSAN'!CT4</f>
        <v>1466</v>
      </c>
      <c r="K5" s="69">
        <f>(((E5+F5+G5)/(B5+C5+D5))-1)*100</f>
        <v>257.2303145450707</v>
      </c>
      <c r="L5" s="69">
        <f>(((H5+I5+J5)/(E5+F5+G5))-1)*100</f>
        <v>-48.298073513769054</v>
      </c>
    </row>
    <row r="6" spans="1:12" ht="12.75" hidden="1">
      <c r="A6" s="67" t="s">
        <v>48</v>
      </c>
      <c r="B6" s="70" t="str">
        <f>'2009-NİSAN'!EI6</f>
        <v>-</v>
      </c>
      <c r="C6" s="70" t="str">
        <f>'2009-NİSAN'!EJ6</f>
        <v>-</v>
      </c>
      <c r="D6" s="70" t="str">
        <f>'2009-NİSAN'!EK6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'2009-NİSAN'!EI8</f>
        <v>0</v>
      </c>
      <c r="C7" s="70">
        <f>'2009-NİSAN'!EJ8</f>
        <v>11931</v>
      </c>
      <c r="D7" s="70">
        <f>'2009-NİSAN'!EK8</f>
        <v>0</v>
      </c>
      <c r="E7" s="70">
        <f>'2010-NİSAN'!DH5+'2010-NİSAN'!DI5</f>
        <v>0</v>
      </c>
      <c r="F7" s="70">
        <f>'2010-NİSAN'!DG5</f>
        <v>18111</v>
      </c>
      <c r="G7" s="70">
        <f>'2010-NİSAN'!DF5</f>
        <v>0</v>
      </c>
      <c r="H7" s="70">
        <f>'2011-NİSAN'!CV5+'2011-NİSAN'!CW5</f>
        <v>0</v>
      </c>
      <c r="I7" s="70">
        <f>'2011-NİSAN'!CU5</f>
        <v>21590</v>
      </c>
      <c r="J7" s="70">
        <f>'2011-NİSAN'!CT5</f>
        <v>0</v>
      </c>
      <c r="K7" s="69">
        <f t="shared" si="0"/>
        <v>51.79783756600453</v>
      </c>
      <c r="L7" s="69">
        <f t="shared" si="1"/>
        <v>19.209320302578536</v>
      </c>
    </row>
    <row r="8" spans="1:12" ht="12.75">
      <c r="A8" s="67" t="s">
        <v>31</v>
      </c>
      <c r="B8" s="70">
        <f>'2009-NİSAN'!EI12</f>
        <v>4018</v>
      </c>
      <c r="C8" s="70">
        <f>'2009-NİSAN'!EJ12</f>
        <v>2167</v>
      </c>
      <c r="D8" s="70">
        <f>'2009-NİSAN'!EK12</f>
        <v>18</v>
      </c>
      <c r="E8" s="70">
        <f>'2010-NİSAN'!DH6+'2010-NİSAN'!DI6</f>
        <v>3288</v>
      </c>
      <c r="F8" s="70">
        <f>'2010-NİSAN'!DG6</f>
        <v>3662</v>
      </c>
      <c r="G8" s="70">
        <f>'2010-NİSAN'!DF6</f>
        <v>355</v>
      </c>
      <c r="H8" s="70">
        <f>'2011-NİSAN'!CV6+'2011-NİSAN'!CW6</f>
        <v>6586</v>
      </c>
      <c r="I8" s="70">
        <f>'2011-NİSAN'!CU6</f>
        <v>2328</v>
      </c>
      <c r="J8" s="70">
        <f>'2011-NİSAN'!CT6</f>
        <v>1347</v>
      </c>
      <c r="K8" s="69">
        <f t="shared" si="0"/>
        <v>17.76559729163307</v>
      </c>
      <c r="L8" s="69">
        <f t="shared" si="1"/>
        <v>40.46543463381245</v>
      </c>
    </row>
    <row r="9" spans="1:14" ht="12.75">
      <c r="A9" s="72" t="s">
        <v>11</v>
      </c>
      <c r="B9" s="70">
        <f>'2009-NİSAN'!EI10</f>
        <v>15552</v>
      </c>
      <c r="C9" s="70">
        <f>'2009-NİSAN'!EJ10</f>
        <v>6278</v>
      </c>
      <c r="D9" s="70">
        <f>'2009-NİSAN'!EK10</f>
        <v>248</v>
      </c>
      <c r="E9" s="70">
        <f>'2010-NİSAN'!DH7+'2010-NİSAN'!DI7</f>
        <v>5825</v>
      </c>
      <c r="F9" s="70">
        <f>'2010-NİSAN'!DG7</f>
        <v>3593</v>
      </c>
      <c r="G9" s="70">
        <f>'2010-NİSAN'!DF7</f>
        <v>495</v>
      </c>
      <c r="H9" s="70">
        <f>'2011-NİSAN'!CV7+'2011-NİSAN'!CW7</f>
        <v>7400</v>
      </c>
      <c r="I9" s="70">
        <f>'2011-NİSAN'!CU7</f>
        <v>192</v>
      </c>
      <c r="J9" s="70">
        <f>'2011-NİSAN'!CT7</f>
        <v>153</v>
      </c>
      <c r="K9" s="69">
        <f t="shared" si="0"/>
        <v>-55.10009964670712</v>
      </c>
      <c r="L9" s="69">
        <f t="shared" si="1"/>
        <v>-21.8702713608393</v>
      </c>
      <c r="N9" s="12"/>
    </row>
    <row r="10" spans="1:14" ht="12.75">
      <c r="A10" s="72" t="s">
        <v>5</v>
      </c>
      <c r="B10" s="70">
        <f>'2009-NİSAN'!EI16</f>
        <v>10115</v>
      </c>
      <c r="C10" s="70">
        <f>'2009-NİSAN'!EJ16</f>
        <v>4842</v>
      </c>
      <c r="D10" s="70">
        <f>'2009-NİSAN'!EK16</f>
        <v>872</v>
      </c>
      <c r="E10" s="70">
        <f>'2010-NİSAN'!DH8+'2010-NİSAN'!DI8</f>
        <v>23381</v>
      </c>
      <c r="F10" s="70">
        <f>'2010-NİSAN'!DG8</f>
        <v>8345</v>
      </c>
      <c r="G10" s="70">
        <f>'2010-NİSAN'!DF8</f>
        <v>4211</v>
      </c>
      <c r="H10" s="70">
        <f>'2011-NİSAN'!CV8+'2011-NİSAN'!CW8</f>
        <v>62710</v>
      </c>
      <c r="I10" s="70">
        <f>'2011-NİSAN'!CU8</f>
        <v>9941</v>
      </c>
      <c r="J10" s="70">
        <f>'2011-NİSAN'!CT8</f>
        <v>7018</v>
      </c>
      <c r="K10" s="69">
        <f t="shared" si="0"/>
        <v>127.0326615705351</v>
      </c>
      <c r="L10" s="69">
        <f t="shared" si="1"/>
        <v>121.6907365667696</v>
      </c>
      <c r="N10" s="12"/>
    </row>
    <row r="11" spans="1:14" ht="12.75">
      <c r="A11" s="73" t="s">
        <v>13</v>
      </c>
      <c r="B11" s="70">
        <f>'2009-NİSAN'!EI14</f>
        <v>120467</v>
      </c>
      <c r="C11" s="70">
        <f>'2009-NİSAN'!EJ14</f>
        <v>17459</v>
      </c>
      <c r="D11" s="70">
        <f>'2009-NİSAN'!EK14</f>
        <v>4036</v>
      </c>
      <c r="E11" s="70">
        <f>'2010-NİSAN'!DH9+'2010-NİSAN'!DI9</f>
        <v>204943</v>
      </c>
      <c r="F11" s="70">
        <f>'2010-NİSAN'!DG9</f>
        <v>33110</v>
      </c>
      <c r="G11" s="120">
        <f>'2010-NİSAN'!DF9</f>
        <v>33275</v>
      </c>
      <c r="H11" s="70">
        <f>'2011-NİSAN'!CV9+'2011-NİSAN'!CW9</f>
        <v>300609</v>
      </c>
      <c r="I11" s="70">
        <f>'2011-NİSAN'!CU9</f>
        <v>48482</v>
      </c>
      <c r="J11" s="70">
        <f>'2011-NİSAN'!CT9</f>
        <v>40253</v>
      </c>
      <c r="K11" s="69">
        <f t="shared" si="0"/>
        <v>91.12720305433848</v>
      </c>
      <c r="L11" s="69">
        <f t="shared" si="1"/>
        <v>43.49569524708103</v>
      </c>
      <c r="N11" s="12"/>
    </row>
    <row r="12" spans="1:14" ht="12.75">
      <c r="A12" s="72" t="s">
        <v>14</v>
      </c>
      <c r="B12" s="70">
        <f>'2009-NİSAN'!EI15</f>
        <v>27915</v>
      </c>
      <c r="C12" s="70">
        <f>'2009-NİSAN'!EJ15</f>
        <v>2303</v>
      </c>
      <c r="D12" s="70">
        <f>'2009-NİSAN'!EK15</f>
        <v>544</v>
      </c>
      <c r="E12" s="70">
        <f>'2010-NİSAN'!DH10+'2010-NİSAN'!DI10</f>
        <v>43094</v>
      </c>
      <c r="F12" s="70">
        <f>'2010-NİSAN'!DG10</f>
        <v>6612</v>
      </c>
      <c r="G12" s="120">
        <f>'2010-NİSAN'!DF10</f>
        <v>4064</v>
      </c>
      <c r="H12" s="70">
        <f>'2011-NİSAN'!CV10+'2011-NİSAN'!CW10</f>
        <v>78527</v>
      </c>
      <c r="I12" s="70">
        <f>'2011-NİSAN'!CU10</f>
        <v>8456</v>
      </c>
      <c r="J12" s="70">
        <f>'2011-NİSAN'!CT10</f>
        <v>5513</v>
      </c>
      <c r="K12" s="69">
        <f t="shared" si="0"/>
        <v>74.79357649047526</v>
      </c>
      <c r="L12" s="69">
        <f t="shared" si="1"/>
        <v>72.0215733680491</v>
      </c>
      <c r="N12" s="12"/>
    </row>
    <row r="13" spans="1:14" ht="12.75">
      <c r="A13" s="73" t="s">
        <v>15</v>
      </c>
      <c r="B13" s="70">
        <f>'2009-NİSAN'!EI20</f>
        <v>5743</v>
      </c>
      <c r="C13" s="70">
        <f>'2009-NİSAN'!EJ20</f>
        <v>1009</v>
      </c>
      <c r="D13" s="70">
        <f>'2009-NİSAN'!EK20</f>
        <v>45</v>
      </c>
      <c r="E13" s="70">
        <f>'2010-NİSAN'!DH11+'2010-NİSAN'!DI11</f>
        <v>11871</v>
      </c>
      <c r="F13" s="70">
        <f>'2010-NİSAN'!DG11</f>
        <v>0</v>
      </c>
      <c r="G13" s="120">
        <f>'2010-NİSAN'!DF11</f>
        <v>0</v>
      </c>
      <c r="H13" s="70">
        <f>'2011-NİSAN'!CV11+'2011-NİSAN'!CW11</f>
        <v>23138</v>
      </c>
      <c r="I13" s="70">
        <f>'2011-NİSAN'!CU11</f>
        <v>3885</v>
      </c>
      <c r="J13" s="70">
        <f>'2011-NİSAN'!CT11</f>
        <v>0</v>
      </c>
      <c r="K13" s="69">
        <f t="shared" si="0"/>
        <v>74.65058113873768</v>
      </c>
      <c r="L13" s="69">
        <f t="shared" si="1"/>
        <v>127.63878359026197</v>
      </c>
      <c r="N13" s="12"/>
    </row>
    <row r="14" spans="1:14" ht="12.75">
      <c r="A14" s="73" t="s">
        <v>6</v>
      </c>
      <c r="B14" s="70">
        <f>'2009-NİSAN'!EI17</f>
        <v>539</v>
      </c>
      <c r="C14" s="70">
        <f>'2009-NİSAN'!EJ17</f>
        <v>964</v>
      </c>
      <c r="D14" s="70">
        <f>'2009-NİSAN'!EK17</f>
        <v>178</v>
      </c>
      <c r="E14" s="70">
        <f>'2010-NİSAN'!DH12+'2010-NİSAN'!DI12</f>
        <v>2773</v>
      </c>
      <c r="F14" s="70">
        <f>'2010-NİSAN'!DG12</f>
        <v>1460</v>
      </c>
      <c r="G14" s="120">
        <f>'2010-NİSAN'!DF12</f>
        <v>1680</v>
      </c>
      <c r="H14" s="70">
        <f>'2011-NİSAN'!CV12+'2011-NİSAN'!CW12</f>
        <v>1759</v>
      </c>
      <c r="I14" s="70">
        <f>'2011-NİSAN'!CU12</f>
        <v>1195</v>
      </c>
      <c r="J14" s="70">
        <f>'2011-NİSAN'!CT12</f>
        <v>1263</v>
      </c>
      <c r="K14" s="69">
        <f t="shared" si="0"/>
        <v>251.75490779298036</v>
      </c>
      <c r="L14" s="69">
        <f t="shared" si="1"/>
        <v>-28.682563842381192</v>
      </c>
      <c r="N14" s="12"/>
    </row>
    <row r="15" spans="1:14" ht="12.75">
      <c r="A15" s="72" t="s">
        <v>16</v>
      </c>
      <c r="B15" s="70">
        <f>'2009-NİSAN'!EI21</f>
        <v>16404</v>
      </c>
      <c r="C15" s="70">
        <f>'2009-NİSAN'!EJ21</f>
        <v>3124</v>
      </c>
      <c r="D15" s="70">
        <f>'2009-NİSAN'!EK21</f>
        <v>213</v>
      </c>
      <c r="E15" s="70">
        <f>'2010-NİSAN'!DH13+'2010-NİSAN'!DI13</f>
        <v>50519</v>
      </c>
      <c r="F15" s="70">
        <f>'2010-NİSAN'!DG13</f>
        <v>5530</v>
      </c>
      <c r="G15" s="120">
        <f>'2010-NİSAN'!DF13</f>
        <v>1855</v>
      </c>
      <c r="H15" s="70">
        <f>'2011-NİSAN'!CV13+'2011-NİSAN'!CW13</f>
        <v>77969</v>
      </c>
      <c r="I15" s="70">
        <f>'2011-NİSAN'!CU13</f>
        <v>6789</v>
      </c>
      <c r="J15" s="70">
        <f>'2011-NİSAN'!CT13</f>
        <v>5379</v>
      </c>
      <c r="K15" s="69">
        <f t="shared" si="0"/>
        <v>193.31847424142646</v>
      </c>
      <c r="L15" s="69">
        <f t="shared" si="1"/>
        <v>55.666275214147554</v>
      </c>
      <c r="N15" s="12"/>
    </row>
    <row r="16" spans="1:14" ht="12.75">
      <c r="A16" s="73" t="s">
        <v>17</v>
      </c>
      <c r="B16" s="70">
        <f>'2009-NİSAN'!EI22</f>
        <v>168840</v>
      </c>
      <c r="C16" s="70">
        <f>'2009-NİSAN'!EJ22</f>
        <v>27882</v>
      </c>
      <c r="D16" s="70">
        <f>'2009-NİSAN'!EK22</f>
        <v>4435</v>
      </c>
      <c r="E16" s="70">
        <f>'2010-NİSAN'!DH14+'2010-NİSAN'!DI14</f>
        <v>20041</v>
      </c>
      <c r="F16" s="70">
        <f>'2010-NİSAN'!DG14</f>
        <v>3372</v>
      </c>
      <c r="G16" s="120">
        <f>'2010-NİSAN'!DF14</f>
        <v>2349</v>
      </c>
      <c r="H16" s="70">
        <f>'2011-NİSAN'!CV14+'2011-NİSAN'!CW14</f>
        <v>22381</v>
      </c>
      <c r="I16" s="70">
        <f>'2011-NİSAN'!CU14</f>
        <v>7147</v>
      </c>
      <c r="J16" s="70">
        <f>'2011-NİSAN'!CT14</f>
        <v>2379</v>
      </c>
      <c r="K16" s="69">
        <f t="shared" si="0"/>
        <v>-87.19308798600099</v>
      </c>
      <c r="L16" s="69">
        <f t="shared" si="1"/>
        <v>23.85296172657403</v>
      </c>
      <c r="N16" s="121"/>
    </row>
    <row r="17" spans="1:14" ht="12.75">
      <c r="A17" s="72" t="s">
        <v>18</v>
      </c>
      <c r="B17" s="70">
        <f>'2009-NİSAN'!EI23</f>
        <v>23730</v>
      </c>
      <c r="C17" s="70">
        <f>'2009-NİSAN'!EJ23</f>
        <v>2784</v>
      </c>
      <c r="D17" s="70">
        <f>'2009-NİSAN'!EK23</f>
        <v>702</v>
      </c>
      <c r="E17" s="70">
        <f>'2010-NİSAN'!DH15+'2010-NİSAN'!DI15</f>
        <v>4631</v>
      </c>
      <c r="F17" s="70">
        <f>'2010-NİSAN'!DG15</f>
        <v>2259</v>
      </c>
      <c r="G17" s="120">
        <f>'2010-NİSAN'!DF15</f>
        <v>3255</v>
      </c>
      <c r="H17" s="70">
        <f>'2011-NİSAN'!CV15+'2011-NİSAN'!CW15</f>
        <v>5148</v>
      </c>
      <c r="I17" s="70">
        <f>'2011-NİSAN'!CU15</f>
        <v>1379</v>
      </c>
      <c r="J17" s="70">
        <f>'2011-NİSAN'!CT15</f>
        <v>1591</v>
      </c>
      <c r="K17" s="69">
        <f t="shared" si="0"/>
        <v>-62.72413286302175</v>
      </c>
      <c r="L17" s="69">
        <f t="shared" si="1"/>
        <v>-19.98028585510103</v>
      </c>
      <c r="N17" s="12"/>
    </row>
    <row r="18" spans="1:14" ht="12.75">
      <c r="A18" s="72" t="s">
        <v>7</v>
      </c>
      <c r="B18" s="70">
        <f>'2009-NİSAN'!EI19</f>
        <v>7603</v>
      </c>
      <c r="C18" s="70">
        <f>'2009-NİSAN'!EJ19</f>
        <v>1511</v>
      </c>
      <c r="D18" s="70">
        <f>'2009-NİSAN'!EK19</f>
        <v>88</v>
      </c>
      <c r="E18" s="70">
        <f>'2010-NİSAN'!DH16+'2010-NİSAN'!DI16</f>
        <v>3294</v>
      </c>
      <c r="F18" s="70">
        <f>'2010-NİSAN'!DG16</f>
        <v>3549</v>
      </c>
      <c r="G18" s="70">
        <f>'2010-NİSAN'!DF16</f>
        <v>140</v>
      </c>
      <c r="H18" s="70">
        <f>'2011-NİSAN'!CV16+'2011-NİSAN'!CW16</f>
        <v>3669</v>
      </c>
      <c r="I18" s="70">
        <f>'2011-NİSAN'!CU16</f>
        <v>1844</v>
      </c>
      <c r="J18" s="70">
        <f>'2011-NİSAN'!CT16</f>
        <v>1206</v>
      </c>
      <c r="K18" s="69">
        <f t="shared" si="0"/>
        <v>-24.114322973266678</v>
      </c>
      <c r="L18" s="69">
        <f t="shared" si="1"/>
        <v>-3.780610052985822</v>
      </c>
      <c r="N18" s="12"/>
    </row>
    <row r="19" spans="1:14" ht="12.75" hidden="1">
      <c r="A19" s="73" t="s">
        <v>49</v>
      </c>
      <c r="B19" s="70" t="str">
        <f>'2009-NİSAN'!EI24</f>
        <v>-</v>
      </c>
      <c r="C19" s="70" t="str">
        <f>'2009-NİSAN'!EJ24</f>
        <v>-</v>
      </c>
      <c r="D19" s="70" t="str">
        <f>'2009-NİSAN'!EK24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'2009-NİSAN'!EI18</f>
        <v>13728</v>
      </c>
      <c r="C20" s="70">
        <f>'2009-NİSAN'!EJ18</f>
        <v>3214</v>
      </c>
      <c r="D20" s="70">
        <f>'2009-NİSAN'!EK18</f>
        <v>439</v>
      </c>
      <c r="E20" s="70">
        <f>'2010-NİSAN'!DH17+'2010-NİSAN'!DI17</f>
        <v>0</v>
      </c>
      <c r="F20" s="70">
        <f>'2010-NİSAN'!DG17</f>
        <v>1318</v>
      </c>
      <c r="G20" s="70">
        <f>'2010-NİSAN'!DF17</f>
        <v>0</v>
      </c>
      <c r="H20" s="70">
        <f>'2011-NİSAN'!CV17+'2011-NİSAN'!CW17</f>
        <v>0</v>
      </c>
      <c r="I20" s="70">
        <f>'2011-NİSAN'!CU17</f>
        <v>1256</v>
      </c>
      <c r="J20" s="70">
        <f>'2011-NİSAN'!CT17</f>
        <v>0</v>
      </c>
      <c r="K20" s="69">
        <f t="shared" si="0"/>
        <v>-92.41700707669294</v>
      </c>
      <c r="L20" s="69">
        <f t="shared" si="1"/>
        <v>-4.704097116843697</v>
      </c>
      <c r="N20" s="12"/>
    </row>
    <row r="21" spans="1:14" ht="12.75">
      <c r="A21" s="73" t="s">
        <v>10</v>
      </c>
      <c r="B21" s="70">
        <f>'2009-NİSAN'!EI9</f>
        <v>11712</v>
      </c>
      <c r="C21" s="70">
        <f>'2009-NİSAN'!EJ9</f>
        <v>1580</v>
      </c>
      <c r="D21" s="70">
        <f>'2009-NİSAN'!EK9</f>
        <v>975</v>
      </c>
      <c r="E21" s="70">
        <f>'2010-NİSAN'!DH18+'2010-NİSAN'!DI18</f>
        <v>0</v>
      </c>
      <c r="F21" s="70">
        <f>'2010-NİSAN'!DG18</f>
        <v>1938</v>
      </c>
      <c r="G21" s="70">
        <f>'2010-NİSAN'!DF18</f>
        <v>0</v>
      </c>
      <c r="H21" s="70">
        <f>'2011-NİSAN'!CV19+'2011-NİSAN'!CW19</f>
        <v>0</v>
      </c>
      <c r="I21" s="70">
        <f>'2011-NİSAN'!CU19</f>
        <v>11347</v>
      </c>
      <c r="J21" s="70">
        <f>'2011-NİSAN'!CT19</f>
        <v>0</v>
      </c>
      <c r="K21" s="69">
        <f t="shared" si="0"/>
        <v>-86.41620522884979</v>
      </c>
      <c r="L21" s="69">
        <f t="shared" si="1"/>
        <v>485.50051599587204</v>
      </c>
      <c r="N21" s="12"/>
    </row>
    <row r="22" spans="1:14" ht="12.75">
      <c r="A22" s="72" t="s">
        <v>9</v>
      </c>
      <c r="B22" s="70">
        <f>'2009-NİSAN'!EI7</f>
        <v>4364</v>
      </c>
      <c r="C22" s="70">
        <f>'2009-NİSAN'!EJ7</f>
        <v>1863</v>
      </c>
      <c r="D22" s="70">
        <f>'2009-NİSAN'!EK7</f>
        <v>350</v>
      </c>
      <c r="E22" s="70">
        <f>'2010-NİSAN'!DH19+'2010-NİSAN'!DI19</f>
        <v>0</v>
      </c>
      <c r="F22" s="70">
        <f>'2010-NİSAN'!DG19</f>
        <v>11340</v>
      </c>
      <c r="G22" s="70">
        <f>'2010-NİSAN'!DF19</f>
        <v>0</v>
      </c>
      <c r="H22" s="70">
        <f>'2011-NİSAN'!CV20+'2011-NİSAN'!CW20</f>
        <v>591609</v>
      </c>
      <c r="I22" s="70">
        <f>'2011-NİSAN'!CU20</f>
        <v>134745</v>
      </c>
      <c r="J22" s="70">
        <f>'2011-NİSAN'!CT20</f>
        <v>67568</v>
      </c>
      <c r="K22" s="69">
        <f t="shared" si="0"/>
        <v>72.41903603466626</v>
      </c>
      <c r="L22" s="69">
        <f t="shared" si="1"/>
        <v>6901.0758377425045</v>
      </c>
      <c r="N22" s="12"/>
    </row>
    <row r="23" spans="1:14" ht="12.75" hidden="1">
      <c r="A23" s="73" t="s">
        <v>12</v>
      </c>
      <c r="B23" s="70" t="str">
        <f>'2009-NİSAN'!EI11</f>
        <v>-</v>
      </c>
      <c r="C23" s="70" t="str">
        <f>'2009-NİSAN'!EJ11</f>
        <v>-</v>
      </c>
      <c r="D23" s="70" t="str">
        <f>'2009-NİSAN'!EK11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'2009-NİSAN'!EI13</f>
        <v>-</v>
      </c>
      <c r="C24" s="70" t="str">
        <f>'2009-NİSAN'!EJ13</f>
        <v>-</v>
      </c>
      <c r="D24" s="70" t="str">
        <f>'2009-NİSAN'!EK13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432161</v>
      </c>
      <c r="C25" s="87">
        <f t="shared" si="2"/>
        <v>92032</v>
      </c>
      <c r="D25" s="87">
        <f t="shared" si="2"/>
        <v>13328</v>
      </c>
      <c r="E25" s="87">
        <f t="shared" si="2"/>
        <v>374908</v>
      </c>
      <c r="F25" s="87">
        <f t="shared" si="2"/>
        <v>118713</v>
      </c>
      <c r="G25" s="87">
        <f t="shared" si="2"/>
        <v>52839</v>
      </c>
      <c r="H25" s="87">
        <f t="shared" si="2"/>
        <v>1183218</v>
      </c>
      <c r="I25" s="87">
        <f t="shared" si="2"/>
        <v>266146</v>
      </c>
      <c r="J25" s="87">
        <f t="shared" si="2"/>
        <v>135136</v>
      </c>
      <c r="K25" s="88">
        <f>(((E25+F25+G25)/(B25+C25+D25))-1)*100</f>
        <v>1.663004794231293</v>
      </c>
      <c r="L25" s="88">
        <f>(((H25+I25+J25)/(E25+F25+G25))-1)*100</f>
        <v>189.95717893349925</v>
      </c>
    </row>
    <row r="27" spans="5:9" ht="12.75">
      <c r="E27" s="53"/>
      <c r="F27" s="53"/>
      <c r="I27" s="53"/>
    </row>
    <row r="28" spans="1:6" ht="12.75" customHeight="1">
      <c r="A28" s="154" t="s">
        <v>109</v>
      </c>
      <c r="B28" s="154"/>
      <c r="C28" s="154"/>
      <c r="D28" s="154"/>
      <c r="E28" s="154"/>
      <c r="F28" s="154"/>
    </row>
    <row r="29" spans="1:6" ht="21" customHeight="1">
      <c r="A29" s="154"/>
      <c r="B29" s="154"/>
      <c r="C29" s="154"/>
      <c r="D29" s="154"/>
      <c r="E29" s="154"/>
      <c r="F29" s="154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108</v>
      </c>
    </row>
    <row r="33" spans="1:6" ht="12.75">
      <c r="A33" s="67" t="s">
        <v>2</v>
      </c>
      <c r="B33" s="68">
        <f>'2009-NİSAN'!EB4</f>
        <v>4737</v>
      </c>
      <c r="C33" s="68">
        <f>'2010-NİSAN'!EB4</f>
        <v>16922</v>
      </c>
      <c r="D33" s="70">
        <f>'2011-NİSAN'!DO4</f>
        <v>8749</v>
      </c>
      <c r="E33" s="69">
        <f>((C33/B33)-1)*100</f>
        <v>257.2303145450707</v>
      </c>
      <c r="F33" s="69">
        <f>((D33/C33)-1)*100</f>
        <v>-48.298073513769054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'2009-NİSAN'!EB5</f>
        <v>11931</v>
      </c>
      <c r="C35" s="68">
        <f>'2010-NİSAN'!EB5</f>
        <v>18111</v>
      </c>
      <c r="D35" s="70">
        <f>'2011-NİSAN'!DO5</f>
        <v>21590</v>
      </c>
      <c r="E35" s="69">
        <f t="shared" si="3"/>
        <v>51.79783756600453</v>
      </c>
      <c r="F35" s="69">
        <f t="shared" si="4"/>
        <v>19.209320302578536</v>
      </c>
    </row>
    <row r="36" spans="1:6" ht="12.75">
      <c r="A36" s="67" t="s">
        <v>31</v>
      </c>
      <c r="B36" s="68">
        <f>'2009-NİSAN'!EB6</f>
        <v>6203</v>
      </c>
      <c r="C36" s="68">
        <f>'2010-NİSAN'!EB6</f>
        <v>7305</v>
      </c>
      <c r="D36" s="70">
        <f>'2011-NİSAN'!DO6</f>
        <v>10261</v>
      </c>
      <c r="E36" s="69">
        <f t="shared" si="3"/>
        <v>17.76559729163307</v>
      </c>
      <c r="F36" s="69">
        <f t="shared" si="4"/>
        <v>40.46543463381245</v>
      </c>
    </row>
    <row r="37" spans="1:6" ht="12.75">
      <c r="A37" s="72" t="s">
        <v>11</v>
      </c>
      <c r="B37" s="68">
        <f>'2009-NİSAN'!EB7</f>
        <v>22078</v>
      </c>
      <c r="C37" s="68">
        <f>'2010-NİSAN'!EB7</f>
        <v>9913</v>
      </c>
      <c r="D37" s="70">
        <f>'2011-NİSAN'!DO7</f>
        <v>7745</v>
      </c>
      <c r="E37" s="69">
        <f t="shared" si="3"/>
        <v>-55.10009964670712</v>
      </c>
      <c r="F37" s="69">
        <f t="shared" si="4"/>
        <v>-21.8702713608393</v>
      </c>
    </row>
    <row r="38" spans="1:6" ht="12.75">
      <c r="A38" s="72" t="s">
        <v>5</v>
      </c>
      <c r="B38" s="68">
        <f>'2009-NİSAN'!EB8</f>
        <v>15829</v>
      </c>
      <c r="C38" s="68">
        <f>'2010-NİSAN'!EB8</f>
        <v>35937</v>
      </c>
      <c r="D38" s="70">
        <f>'2011-NİSAN'!DO8</f>
        <v>79669</v>
      </c>
      <c r="E38" s="69">
        <f t="shared" si="3"/>
        <v>127.0326615705351</v>
      </c>
      <c r="F38" s="69">
        <f t="shared" si="4"/>
        <v>121.6907365667696</v>
      </c>
    </row>
    <row r="39" spans="1:6" ht="12.75">
      <c r="A39" s="73" t="s">
        <v>13</v>
      </c>
      <c r="B39" s="68">
        <f>'2009-NİSAN'!EB9</f>
        <v>141962</v>
      </c>
      <c r="C39" s="68">
        <f>'2010-NİSAN'!EB9</f>
        <v>271328</v>
      </c>
      <c r="D39" s="70">
        <f>'2011-NİSAN'!DO9</f>
        <v>389344</v>
      </c>
      <c r="E39" s="69">
        <f t="shared" si="3"/>
        <v>91.12720305433848</v>
      </c>
      <c r="F39" s="69">
        <f t="shared" si="4"/>
        <v>43.49569524708103</v>
      </c>
    </row>
    <row r="40" spans="1:6" ht="12.75">
      <c r="A40" s="72" t="s">
        <v>14</v>
      </c>
      <c r="B40" s="68">
        <f>'2009-NİSAN'!EB10</f>
        <v>30762</v>
      </c>
      <c r="C40" s="68">
        <f>'2010-NİSAN'!EB10</f>
        <v>53770</v>
      </c>
      <c r="D40" s="70">
        <f>'2011-NİSAN'!DO10</f>
        <v>92496</v>
      </c>
      <c r="E40" s="69">
        <f t="shared" si="3"/>
        <v>74.79357649047526</v>
      </c>
      <c r="F40" s="69">
        <f t="shared" si="4"/>
        <v>72.0215733680491</v>
      </c>
    </row>
    <row r="41" spans="1:6" ht="12.75">
      <c r="A41" s="73" t="s">
        <v>15</v>
      </c>
      <c r="B41" s="68">
        <f>'2009-NİSAN'!EB11</f>
        <v>6797</v>
      </c>
      <c r="C41" s="68">
        <f>'2010-NİSAN'!EB11</f>
        <v>11871</v>
      </c>
      <c r="D41" s="70">
        <f>'2011-NİSAN'!DO11</f>
        <v>27023</v>
      </c>
      <c r="E41" s="69">
        <f t="shared" si="3"/>
        <v>74.65058113873768</v>
      </c>
      <c r="F41" s="69">
        <f t="shared" si="4"/>
        <v>127.63878359026197</v>
      </c>
    </row>
    <row r="42" spans="1:6" ht="12.75">
      <c r="A42" s="73" t="s">
        <v>6</v>
      </c>
      <c r="B42" s="68">
        <f>'2009-NİSAN'!EB12</f>
        <v>1681</v>
      </c>
      <c r="C42" s="68">
        <f>'2010-NİSAN'!EB12</f>
        <v>5913</v>
      </c>
      <c r="D42" s="70">
        <f>'2011-NİSAN'!DO12</f>
        <v>4217</v>
      </c>
      <c r="E42" s="69">
        <f t="shared" si="3"/>
        <v>251.75490779298036</v>
      </c>
      <c r="F42" s="69">
        <f t="shared" si="4"/>
        <v>-28.682563842381192</v>
      </c>
    </row>
    <row r="43" spans="1:6" ht="12.75">
      <c r="A43" s="72" t="s">
        <v>16</v>
      </c>
      <c r="B43" s="68">
        <f>'2009-NİSAN'!EB13</f>
        <v>19741</v>
      </c>
      <c r="C43" s="68">
        <f>'2010-NİSAN'!EB13</f>
        <v>57904</v>
      </c>
      <c r="D43" s="70">
        <f>'2011-NİSAN'!DO13</f>
        <v>90137</v>
      </c>
      <c r="E43" s="69">
        <f t="shared" si="3"/>
        <v>193.31847424142646</v>
      </c>
      <c r="F43" s="69">
        <f t="shared" si="4"/>
        <v>55.666275214147554</v>
      </c>
    </row>
    <row r="44" spans="1:6" ht="12.75">
      <c r="A44" s="73" t="s">
        <v>17</v>
      </c>
      <c r="B44" s="68">
        <f>'2009-NİSAN'!EB14</f>
        <v>201157</v>
      </c>
      <c r="C44" s="68">
        <f>'2010-NİSAN'!EB14</f>
        <v>25762</v>
      </c>
      <c r="D44" s="70">
        <f>'2011-NİSAN'!DO14</f>
        <v>31907</v>
      </c>
      <c r="E44" s="69">
        <f t="shared" si="3"/>
        <v>-87.19308798600099</v>
      </c>
      <c r="F44" s="69">
        <f t="shared" si="4"/>
        <v>23.85296172657403</v>
      </c>
    </row>
    <row r="45" spans="1:6" ht="12.75">
      <c r="A45" s="72" t="s">
        <v>18</v>
      </c>
      <c r="B45" s="68">
        <f>'2009-NİSAN'!EB15</f>
        <v>27216</v>
      </c>
      <c r="C45" s="68">
        <f>'2010-NİSAN'!EB15</f>
        <v>10145</v>
      </c>
      <c r="D45" s="70">
        <f>'2011-NİSAN'!DO15</f>
        <v>8118</v>
      </c>
      <c r="E45" s="69">
        <f t="shared" si="3"/>
        <v>-62.72413286302175</v>
      </c>
      <c r="F45" s="69">
        <f t="shared" si="4"/>
        <v>-19.98028585510103</v>
      </c>
    </row>
    <row r="46" spans="1:6" ht="12.75">
      <c r="A46" s="72" t="s">
        <v>7</v>
      </c>
      <c r="B46" s="68">
        <f>'2009-NİSAN'!EB16</f>
        <v>9202</v>
      </c>
      <c r="C46" s="68">
        <f>'2010-NİSAN'!EB16</f>
        <v>6983</v>
      </c>
      <c r="D46" s="70">
        <f>'2011-NİSAN'!DO16</f>
        <v>6719</v>
      </c>
      <c r="E46" s="69">
        <f t="shared" si="3"/>
        <v>-24.114322973266678</v>
      </c>
      <c r="F46" s="69">
        <f t="shared" si="4"/>
        <v>-3.780610052985822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'2009-NİSAN'!EB17</f>
        <v>17381</v>
      </c>
      <c r="C48" s="68">
        <f>'2010-NİSAN'!EB17</f>
        <v>1318</v>
      </c>
      <c r="D48" s="70">
        <f>'2011-NİSAN'!DO17</f>
        <v>1256</v>
      </c>
      <c r="E48" s="69">
        <f t="shared" si="3"/>
        <v>-92.41700707669294</v>
      </c>
      <c r="F48" s="69">
        <f t="shared" si="4"/>
        <v>-4.704097116843697</v>
      </c>
    </row>
    <row r="49" spans="1:6" ht="12.75">
      <c r="A49" s="73" t="s">
        <v>10</v>
      </c>
      <c r="B49" s="68">
        <f>'2009-NİSAN'!EB18</f>
        <v>14267</v>
      </c>
      <c r="C49" s="68">
        <f>'2010-NİSAN'!EB18</f>
        <v>1938</v>
      </c>
      <c r="D49" s="70">
        <f>'2011-NİSAN'!DO18</f>
        <v>3344</v>
      </c>
      <c r="E49" s="69">
        <f t="shared" si="3"/>
        <v>-86.41620522884979</v>
      </c>
      <c r="F49" s="69">
        <f t="shared" si="4"/>
        <v>72.54901960784315</v>
      </c>
    </row>
    <row r="50" spans="1:6" ht="13.5" thickBot="1">
      <c r="A50" s="72" t="s">
        <v>9</v>
      </c>
      <c r="B50" s="68">
        <f>'2009-NİSAN'!EB19</f>
        <v>6577</v>
      </c>
      <c r="C50" s="68">
        <f>'2010-NİSAN'!EB19</f>
        <v>11340</v>
      </c>
      <c r="D50" s="70">
        <f>'2011-NİSAN'!DO19</f>
        <v>11347</v>
      </c>
      <c r="E50" s="69">
        <f t="shared" si="3"/>
        <v>72.41903603466626</v>
      </c>
      <c r="F50" s="69">
        <f t="shared" si="4"/>
        <v>0.06172839506173311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537521</v>
      </c>
      <c r="C53" s="131">
        <f>SUM(C33:C52)</f>
        <v>546460</v>
      </c>
      <c r="D53" s="132">
        <f>SUM(D33:D52)</f>
        <v>793922</v>
      </c>
      <c r="E53" s="133">
        <f t="shared" si="3"/>
        <v>1.663004794231293</v>
      </c>
      <c r="F53" s="133">
        <f t="shared" si="4"/>
        <v>45.284558796618235</v>
      </c>
    </row>
    <row r="55" ht="12.75">
      <c r="D55" s="53"/>
    </row>
    <row r="56" spans="1:7" ht="12.75" customHeight="1">
      <c r="A56" s="154" t="s">
        <v>110</v>
      </c>
      <c r="B56" s="154"/>
      <c r="C56" s="154"/>
      <c r="D56" s="154"/>
      <c r="E56" s="154"/>
      <c r="F56" s="154"/>
      <c r="G56" s="122"/>
    </row>
    <row r="57" spans="1:7" ht="29.25" customHeight="1" thickBot="1">
      <c r="A57" s="154"/>
      <c r="B57" s="154"/>
      <c r="C57" s="154"/>
      <c r="D57" s="154"/>
      <c r="E57" s="154"/>
      <c r="F57" s="154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108</v>
      </c>
    </row>
    <row r="60" spans="1:6" ht="12.75">
      <c r="A60" s="22" t="s">
        <v>2</v>
      </c>
      <c r="B60" s="92">
        <f>'2009-NİSAN'!EB27</f>
        <v>11448</v>
      </c>
      <c r="C60" s="92">
        <f>'2010-NİSAN'!EB27</f>
        <v>9984</v>
      </c>
      <c r="D60" s="92">
        <f>'2011-NİSAN'!DO27</f>
        <v>13724</v>
      </c>
      <c r="E60" s="93">
        <f>((C60/B60)-1)*100</f>
        <v>-12.78825995807128</v>
      </c>
      <c r="F60" s="93">
        <f>((D60/C60)-1)*100</f>
        <v>37.459935897435905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'2009-NİSAN'!EB28</f>
        <v>0</v>
      </c>
      <c r="C62" s="94">
        <f>'2010-NİSAN'!EB28</f>
        <v>0</v>
      </c>
      <c r="D62" s="94">
        <f>'2011-NİSAN'!DO28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'2009-NİSAN'!EB29</f>
        <v>12054</v>
      </c>
      <c r="C63" s="94">
        <f>'2010-NİSAN'!EB29</f>
        <v>9864</v>
      </c>
      <c r="D63" s="94">
        <f>'2011-NİSAN'!DO29</f>
        <v>19758</v>
      </c>
      <c r="E63" s="69">
        <f t="shared" si="5"/>
        <v>-18.168242906918863</v>
      </c>
      <c r="F63" s="69">
        <f t="shared" si="6"/>
        <v>100.30413625304138</v>
      </c>
    </row>
    <row r="64" spans="1:6" ht="12.75">
      <c r="A64" s="25" t="s">
        <v>11</v>
      </c>
      <c r="B64" s="94">
        <f>'2009-NİSAN'!EB36</f>
        <v>20358</v>
      </c>
      <c r="C64" s="94">
        <f>'2010-NİSAN'!EB30</f>
        <v>17475</v>
      </c>
      <c r="D64" s="94">
        <f>'2011-NİSAN'!DO30</f>
        <v>22200</v>
      </c>
      <c r="E64" s="69">
        <f t="shared" si="5"/>
        <v>-14.161508989095195</v>
      </c>
      <c r="F64" s="69">
        <f t="shared" si="6"/>
        <v>27.03862660944205</v>
      </c>
    </row>
    <row r="65" spans="1:6" ht="12.75">
      <c r="A65" s="23" t="s">
        <v>5</v>
      </c>
      <c r="B65" s="94">
        <f>'2009-NİSAN'!EB30</f>
        <v>43750</v>
      </c>
      <c r="C65" s="94">
        <f>'2010-NİSAN'!EB31</f>
        <v>53491</v>
      </c>
      <c r="D65" s="94">
        <f>'2011-NİSAN'!DO31</f>
        <v>94960</v>
      </c>
      <c r="E65" s="69">
        <f t="shared" si="5"/>
        <v>22.26514285714285</v>
      </c>
      <c r="F65" s="69">
        <f t="shared" si="6"/>
        <v>77.52519115365202</v>
      </c>
    </row>
    <row r="66" spans="1:6" ht="12.75">
      <c r="A66" s="23" t="s">
        <v>13</v>
      </c>
      <c r="B66" s="94">
        <f>'2009-NİSAN'!EB37</f>
        <v>694160</v>
      </c>
      <c r="C66" s="94">
        <f>'2010-NİSAN'!EB32</f>
        <v>711060</v>
      </c>
      <c r="D66" s="94">
        <f>'2011-NİSAN'!DO32</f>
        <v>1212935</v>
      </c>
      <c r="E66" s="69">
        <f t="shared" si="5"/>
        <v>2.4345972110176417</v>
      </c>
      <c r="F66" s="69">
        <f t="shared" si="6"/>
        <v>70.58124490197733</v>
      </c>
    </row>
    <row r="67" spans="1:6" ht="12.75">
      <c r="A67" s="23" t="s">
        <v>14</v>
      </c>
      <c r="B67" s="94">
        <f>'2009-NİSAN'!EB38</f>
        <v>42750</v>
      </c>
      <c r="C67" s="94">
        <f>'2010-NİSAN'!EB33</f>
        <v>48850</v>
      </c>
      <c r="D67" s="94">
        <f>'2011-NİSAN'!DO33</f>
        <v>109535</v>
      </c>
      <c r="E67" s="69">
        <f t="shared" si="5"/>
        <v>14.26900584795321</v>
      </c>
      <c r="F67" s="69">
        <f t="shared" si="6"/>
        <v>124.22722620266123</v>
      </c>
    </row>
    <row r="68" spans="1:6" ht="12.75">
      <c r="A68" s="23" t="s">
        <v>15</v>
      </c>
      <c r="B68" s="94">
        <f>'2009-NİSAN'!EB39</f>
        <v>127500</v>
      </c>
      <c r="C68" s="94">
        <f>'2010-NİSAN'!EB34</f>
        <v>135750</v>
      </c>
      <c r="D68" s="94">
        <f>'2011-NİSAN'!DO34</f>
        <v>303585</v>
      </c>
      <c r="E68" s="69">
        <f t="shared" si="5"/>
        <v>6.470588235294117</v>
      </c>
      <c r="F68" s="69">
        <f t="shared" si="6"/>
        <v>123.6353591160221</v>
      </c>
    </row>
    <row r="69" spans="1:6" ht="12.75">
      <c r="A69" s="23" t="s">
        <v>6</v>
      </c>
      <c r="B69" s="94">
        <f>'2009-NİSAN'!EB31</f>
        <v>3990</v>
      </c>
      <c r="C69" s="94">
        <f>'2010-NİSAN'!EB35</f>
        <v>12075</v>
      </c>
      <c r="D69" s="94">
        <f>'2011-NİSAN'!DO35</f>
        <v>6010</v>
      </c>
      <c r="E69" s="69">
        <f t="shared" si="5"/>
        <v>202.6315789473684</v>
      </c>
      <c r="F69" s="69">
        <f t="shared" si="6"/>
        <v>-50.22774327122153</v>
      </c>
    </row>
    <row r="70" spans="1:6" ht="12.75">
      <c r="A70" s="23" t="s">
        <v>16</v>
      </c>
      <c r="B70" s="94">
        <f>'2009-NİSAN'!EB40</f>
        <v>126720</v>
      </c>
      <c r="C70" s="94">
        <f>'2010-NİSAN'!EB36</f>
        <v>129700</v>
      </c>
      <c r="D70" s="94">
        <f>'2011-NİSAN'!DO36</f>
        <v>189680</v>
      </c>
      <c r="E70" s="69">
        <f t="shared" si="5"/>
        <v>2.3516414141414144</v>
      </c>
      <c r="F70" s="69">
        <f t="shared" si="6"/>
        <v>46.245181187355435</v>
      </c>
    </row>
    <row r="71" spans="1:6" ht="12.75">
      <c r="A71" s="23" t="s">
        <v>17</v>
      </c>
      <c r="B71" s="94">
        <f>'2009-NİSAN'!EB41</f>
        <v>46755</v>
      </c>
      <c r="C71" s="94">
        <f>'2010-NİSAN'!EB37</f>
        <v>50295</v>
      </c>
      <c r="D71" s="94">
        <f>'2011-NİSAN'!DO37</f>
        <v>70250</v>
      </c>
      <c r="E71" s="69">
        <f t="shared" si="5"/>
        <v>7.5713827398139255</v>
      </c>
      <c r="F71" s="69">
        <f t="shared" si="6"/>
        <v>39.675912118500854</v>
      </c>
    </row>
    <row r="72" spans="1:6" ht="12.75">
      <c r="A72" s="23" t="s">
        <v>18</v>
      </c>
      <c r="B72" s="94">
        <f>'2009-NİSAN'!EB42</f>
        <v>8735</v>
      </c>
      <c r="C72" s="94">
        <f>'2010-NİSAN'!EB38</f>
        <v>11665</v>
      </c>
      <c r="D72" s="94">
        <f>'2011-NİSAN'!DO38</f>
        <v>14035</v>
      </c>
      <c r="E72" s="69">
        <f t="shared" si="5"/>
        <v>33.54321694333142</v>
      </c>
      <c r="F72" s="69">
        <f t="shared" si="6"/>
        <v>20.317188169738532</v>
      </c>
    </row>
    <row r="73" spans="1:6" ht="12.75">
      <c r="A73" s="23" t="s">
        <v>7</v>
      </c>
      <c r="B73" s="94">
        <f>'2009-NİSAN'!EB32</f>
        <v>7539</v>
      </c>
      <c r="C73" s="94">
        <f>'2010-NİSAN'!EB39</f>
        <v>9882</v>
      </c>
      <c r="D73" s="94">
        <f>'2011-NİSAN'!DO39</f>
        <v>11014</v>
      </c>
      <c r="E73" s="69">
        <f t="shared" si="5"/>
        <v>31.0783923597294</v>
      </c>
      <c r="F73" s="69">
        <f t="shared" si="6"/>
        <v>11.455171018012544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'2009-NİSAN'!EB33</f>
        <v>315</v>
      </c>
      <c r="C75" s="94">
        <f>'2010-NİSAN'!EB40</f>
        <v>0</v>
      </c>
      <c r="D75" s="94">
        <f>'2011-NİSAN'!DO40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'2009-NİSAN'!EB35</f>
        <v>396</v>
      </c>
      <c r="C76" s="94">
        <f>'2010-NİSAN'!EB41</f>
        <v>0</v>
      </c>
      <c r="D76" s="94">
        <f>'2011-NİSAN'!DO41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'2009-NİSAN'!EB34</f>
        <v>9900</v>
      </c>
      <c r="C77" s="94">
        <f>'2010-NİSAN'!EB42</f>
        <v>0</v>
      </c>
      <c r="D77" s="94">
        <f>'2011-NİSAN'!DO42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1156370</v>
      </c>
      <c r="C80" s="136">
        <f>SUM(C60:C79)</f>
        <v>1200091</v>
      </c>
      <c r="D80" s="136">
        <f>SUM(D60:D79)</f>
        <v>2067686</v>
      </c>
      <c r="E80" s="133">
        <f>((C80/B80)-1)*100</f>
        <v>3.780883281302705</v>
      </c>
      <c r="F80" s="133">
        <f>((D80/C80)-1)*100</f>
        <v>72.29410103067184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x</cp:lastModifiedBy>
  <cp:lastPrinted>2010-10-04T10:34:49Z</cp:lastPrinted>
  <dcterms:created xsi:type="dcterms:W3CDTF">2003-12-02T08:53:14Z</dcterms:created>
  <dcterms:modified xsi:type="dcterms:W3CDTF">2011-05-09T07:34:46Z</dcterms:modified>
  <cp:category/>
  <cp:version/>
  <cp:contentType/>
  <cp:contentStatus/>
</cp:coreProperties>
</file>